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40" windowHeight="9735"/>
  </bookViews>
  <sheets>
    <sheet name="Стационар" sheetId="13" r:id="rId1"/>
    <sheet name="стационар сопр" sheetId="12" r:id="rId2"/>
    <sheet name="полустационар сопр" sheetId="1" r:id="rId3"/>
    <sheet name="полустационар" sheetId="2" r:id="rId4"/>
  </sheets>
  <definedNames>
    <definedName name="_xlnm.Print_Area" localSheetId="2">'полустационар сопр'!$A$1:$T$27</definedName>
    <definedName name="_xlnm.Print_Area" localSheetId="1">'стационар сопр'!$A$1:$AF$27</definedName>
  </definedNames>
  <calcPr calcId="124519"/>
</workbook>
</file>

<file path=xl/calcChain.xml><?xml version="1.0" encoding="utf-8"?>
<calcChain xmlns="http://schemas.openxmlformats.org/spreadsheetml/2006/main">
  <c r="L68" i="13"/>
  <c r="N12"/>
  <c r="J12"/>
  <c r="O79" l="1"/>
  <c r="O77" l="1"/>
  <c r="P77" s="1"/>
  <c r="O78"/>
  <c r="O83"/>
  <c r="P83" s="1"/>
  <c r="K82"/>
  <c r="L82"/>
  <c r="M82"/>
  <c r="N82"/>
  <c r="J82"/>
  <c r="Q9" i="1" l="1"/>
  <c r="Q11"/>
  <c r="Q14"/>
  <c r="Q10" i="2"/>
  <c r="Q12"/>
  <c r="Q14"/>
  <c r="Q22"/>
  <c r="Q24"/>
  <c r="Q26"/>
  <c r="Q31"/>
  <c r="Q35"/>
  <c r="Q44"/>
  <c r="Q48"/>
  <c r="Q51"/>
  <c r="Q53"/>
  <c r="Q64"/>
  <c r="Q76"/>
  <c r="Q82"/>
  <c r="Q46" l="1"/>
  <c r="Q33"/>
  <c r="Q78"/>
  <c r="Q83" s="1"/>
  <c r="Q16" i="1"/>
  <c r="Q17" s="1"/>
  <c r="AE6" i="12"/>
  <c r="AF6" s="1"/>
  <c r="AE7"/>
  <c r="AF7" s="1"/>
  <c r="AE8"/>
  <c r="AF8" s="1"/>
  <c r="AE9"/>
  <c r="AF9" s="1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3"/>
  <c r="AF13" s="1"/>
  <c r="AE14"/>
  <c r="AF14" s="1"/>
  <c r="J15"/>
  <c r="K15"/>
  <c r="K17" s="1"/>
  <c r="K18" s="1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6"/>
  <c r="AF16" s="1"/>
  <c r="AB17" l="1"/>
  <c r="AB18" s="1"/>
  <c r="X17"/>
  <c r="X18" s="1"/>
  <c r="T17"/>
  <c r="T18" s="1"/>
  <c r="P17"/>
  <c r="P18" s="1"/>
  <c r="N17"/>
  <c r="N18" s="1"/>
  <c r="L17"/>
  <c r="L18" s="1"/>
  <c r="O17"/>
  <c r="O18" s="1"/>
  <c r="AC17"/>
  <c r="AC18" s="1"/>
  <c r="AA17"/>
  <c r="AA18" s="1"/>
  <c r="Y17"/>
  <c r="Y18" s="1"/>
  <c r="W17"/>
  <c r="W18" s="1"/>
  <c r="U17"/>
  <c r="U18" s="1"/>
  <c r="S17"/>
  <c r="S18" s="1"/>
  <c r="AD17"/>
  <c r="AD18" s="1"/>
  <c r="Z17"/>
  <c r="Z18" s="1"/>
  <c r="V17"/>
  <c r="V18" s="1"/>
  <c r="R17"/>
  <c r="R18" s="1"/>
  <c r="Q17"/>
  <c r="Q18" s="1"/>
  <c r="M17"/>
  <c r="M18" s="1"/>
  <c r="AE12"/>
  <c r="AF12" s="1"/>
  <c r="AE15"/>
  <c r="AF10"/>
  <c r="AF15"/>
  <c r="J17"/>
  <c r="J18" s="1"/>
  <c r="AE10"/>
  <c r="AF17" l="1"/>
  <c r="AF18" s="1"/>
  <c r="AE17"/>
  <c r="AE18" s="1"/>
  <c r="J82" i="2" l="1"/>
  <c r="M46" i="13" l="1"/>
  <c r="P10" i="2" l="1"/>
  <c r="P12"/>
  <c r="P14"/>
  <c r="P22"/>
  <c r="P24"/>
  <c r="P26"/>
  <c r="P31"/>
  <c r="P35"/>
  <c r="P44"/>
  <c r="P48"/>
  <c r="P51"/>
  <c r="P53"/>
  <c r="P64"/>
  <c r="P76"/>
  <c r="P82"/>
  <c r="P14" i="1"/>
  <c r="O14"/>
  <c r="P11"/>
  <c r="O11"/>
  <c r="P9"/>
  <c r="O9"/>
  <c r="P46" i="2" l="1"/>
  <c r="P78"/>
  <c r="P33"/>
  <c r="P16" i="1"/>
  <c r="P17" s="1"/>
  <c r="O16"/>
  <c r="O17" s="1"/>
  <c r="P83" i="2" l="1"/>
  <c r="O7" i="13"/>
  <c r="O6"/>
  <c r="N91" l="1"/>
  <c r="M91"/>
  <c r="L91"/>
  <c r="K91"/>
  <c r="J91"/>
  <c r="N89"/>
  <c r="M89"/>
  <c r="L89"/>
  <c r="K89"/>
  <c r="J89"/>
  <c r="N87"/>
  <c r="M87"/>
  <c r="L87"/>
  <c r="K87"/>
  <c r="J87"/>
  <c r="O84"/>
  <c r="P84" s="1"/>
  <c r="O81"/>
  <c r="P81" s="1"/>
  <c r="O80"/>
  <c r="P80" s="1"/>
  <c r="P79"/>
  <c r="P78"/>
  <c r="O76"/>
  <c r="P76" s="1"/>
  <c r="O75"/>
  <c r="P75" s="1"/>
  <c r="O74"/>
  <c r="P74" s="1"/>
  <c r="O73"/>
  <c r="P73" s="1"/>
  <c r="O72"/>
  <c r="P72" s="1"/>
  <c r="O71"/>
  <c r="P71" s="1"/>
  <c r="O70"/>
  <c r="P70" s="1"/>
  <c r="O69"/>
  <c r="P69" s="1"/>
  <c r="N68"/>
  <c r="M68"/>
  <c r="K68"/>
  <c r="J68"/>
  <c r="O67"/>
  <c r="P67" s="1"/>
  <c r="O66"/>
  <c r="P66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N56"/>
  <c r="M56"/>
  <c r="L56"/>
  <c r="K56"/>
  <c r="J56"/>
  <c r="P55"/>
  <c r="N54"/>
  <c r="M54"/>
  <c r="L54"/>
  <c r="K54"/>
  <c r="J54"/>
  <c r="O53"/>
  <c r="P53" s="1"/>
  <c r="O52"/>
  <c r="P52" s="1"/>
  <c r="N51"/>
  <c r="M51"/>
  <c r="L51"/>
  <c r="K51"/>
  <c r="J51"/>
  <c r="O48"/>
  <c r="P48" s="1"/>
  <c r="O47"/>
  <c r="P47" s="1"/>
  <c r="N46"/>
  <c r="L46"/>
  <c r="K46"/>
  <c r="J46"/>
  <c r="O45"/>
  <c r="P45" s="1"/>
  <c r="O44"/>
  <c r="P44" s="1"/>
  <c r="O43"/>
  <c r="P43" s="1"/>
  <c r="O42"/>
  <c r="P42" s="1"/>
  <c r="O41"/>
  <c r="P41" s="1"/>
  <c r="O40"/>
  <c r="P40" s="1"/>
  <c r="O39"/>
  <c r="P39" s="1"/>
  <c r="O38"/>
  <c r="P38" s="1"/>
  <c r="N37"/>
  <c r="M37"/>
  <c r="L37"/>
  <c r="K37"/>
  <c r="J37"/>
  <c r="O34"/>
  <c r="P34" s="1"/>
  <c r="N33"/>
  <c r="M33"/>
  <c r="L33"/>
  <c r="K33"/>
  <c r="J33"/>
  <c r="O32"/>
  <c r="P32" s="1"/>
  <c r="O31"/>
  <c r="P31" s="1"/>
  <c r="O30"/>
  <c r="P30" s="1"/>
  <c r="O29"/>
  <c r="P29" s="1"/>
  <c r="N28"/>
  <c r="M28"/>
  <c r="L28"/>
  <c r="K28"/>
  <c r="J28"/>
  <c r="O27"/>
  <c r="P27" s="1"/>
  <c r="N26"/>
  <c r="M26"/>
  <c r="L26"/>
  <c r="K26"/>
  <c r="J26"/>
  <c r="O25"/>
  <c r="P25" s="1"/>
  <c r="N24"/>
  <c r="M24"/>
  <c r="L24"/>
  <c r="K24"/>
  <c r="J24"/>
  <c r="O23"/>
  <c r="P23" s="1"/>
  <c r="O22"/>
  <c r="P22" s="1"/>
  <c r="O21"/>
  <c r="P21" s="1"/>
  <c r="O20"/>
  <c r="P20" s="1"/>
  <c r="O19"/>
  <c r="P19" s="1"/>
  <c r="O18"/>
  <c r="P18" s="1"/>
  <c r="O17"/>
  <c r="P17" s="1"/>
  <c r="N16"/>
  <c r="M16"/>
  <c r="L16"/>
  <c r="K16"/>
  <c r="J16"/>
  <c r="O15"/>
  <c r="P15" s="1"/>
  <c r="N14"/>
  <c r="M14"/>
  <c r="L14"/>
  <c r="K14"/>
  <c r="J14"/>
  <c r="M12"/>
  <c r="L12"/>
  <c r="K12"/>
  <c r="O11"/>
  <c r="P11" s="1"/>
  <c r="O10"/>
  <c r="P10" s="1"/>
  <c r="O9"/>
  <c r="P9" s="1"/>
  <c r="O8"/>
  <c r="P8" s="1"/>
  <c r="P7"/>
  <c r="K14" i="1"/>
  <c r="L14"/>
  <c r="M14"/>
  <c r="N14"/>
  <c r="J14"/>
  <c r="R15"/>
  <c r="S15" s="1"/>
  <c r="R7"/>
  <c r="R8"/>
  <c r="R6"/>
  <c r="S6" s="1"/>
  <c r="L49" i="13" l="1"/>
  <c r="N49"/>
  <c r="K49"/>
  <c r="M49"/>
  <c r="O51"/>
  <c r="P51" s="1"/>
  <c r="O54"/>
  <c r="P54" s="1"/>
  <c r="M93"/>
  <c r="L93"/>
  <c r="N93"/>
  <c r="O37"/>
  <c r="K93"/>
  <c r="O91"/>
  <c r="P91" s="1"/>
  <c r="O89"/>
  <c r="P89" s="1"/>
  <c r="O24"/>
  <c r="P24" s="1"/>
  <c r="O16"/>
  <c r="P16" s="1"/>
  <c r="O14"/>
  <c r="P14" s="1"/>
  <c r="O26"/>
  <c r="P26" s="1"/>
  <c r="O46"/>
  <c r="P46" s="1"/>
  <c r="K85"/>
  <c r="M85"/>
  <c r="R14" i="1"/>
  <c r="K35" i="13"/>
  <c r="M35"/>
  <c r="O56"/>
  <c r="P56" s="1"/>
  <c r="O28"/>
  <c r="P28" s="1"/>
  <c r="J49"/>
  <c r="O68"/>
  <c r="P68" s="1"/>
  <c r="J93"/>
  <c r="O87"/>
  <c r="O12"/>
  <c r="P6"/>
  <c r="P12" s="1"/>
  <c r="J35"/>
  <c r="O33"/>
  <c r="L35"/>
  <c r="N35"/>
  <c r="J85"/>
  <c r="O82"/>
  <c r="L85"/>
  <c r="N85"/>
  <c r="S14" i="1" l="1"/>
  <c r="O49" i="13"/>
  <c r="P37"/>
  <c r="P49" s="1"/>
  <c r="M94"/>
  <c r="K94"/>
  <c r="N94"/>
  <c r="L94"/>
  <c r="O85"/>
  <c r="P82"/>
  <c r="P85" s="1"/>
  <c r="J94"/>
  <c r="O35"/>
  <c r="P33"/>
  <c r="P35" s="1"/>
  <c r="P87"/>
  <c r="P93" s="1"/>
  <c r="O93"/>
  <c r="O82" i="2"/>
  <c r="N82"/>
  <c r="M82"/>
  <c r="L82"/>
  <c r="K82"/>
  <c r="R81"/>
  <c r="S81" s="1"/>
  <c r="R80"/>
  <c r="S80" s="1"/>
  <c r="R77"/>
  <c r="S77" s="1"/>
  <c r="O76"/>
  <c r="N76"/>
  <c r="M76"/>
  <c r="L76"/>
  <c r="K76"/>
  <c r="J76"/>
  <c r="R75"/>
  <c r="S75" s="1"/>
  <c r="R74"/>
  <c r="S74" s="1"/>
  <c r="R73"/>
  <c r="S73" s="1"/>
  <c r="R72"/>
  <c r="S72" s="1"/>
  <c r="R71"/>
  <c r="S71" s="1"/>
  <c r="R70"/>
  <c r="S70" s="1"/>
  <c r="R69"/>
  <c r="S69" s="1"/>
  <c r="R68"/>
  <c r="S68" s="1"/>
  <c r="R67"/>
  <c r="S67" s="1"/>
  <c r="R66"/>
  <c r="S66" s="1"/>
  <c r="R65"/>
  <c r="S65" s="1"/>
  <c r="O64"/>
  <c r="N64"/>
  <c r="M64"/>
  <c r="L64"/>
  <c r="K64"/>
  <c r="J64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O53"/>
  <c r="N53"/>
  <c r="M53"/>
  <c r="L53"/>
  <c r="K53"/>
  <c r="J53"/>
  <c r="S52"/>
  <c r="O51"/>
  <c r="N51"/>
  <c r="M51"/>
  <c r="L51"/>
  <c r="K51"/>
  <c r="J51"/>
  <c r="R50"/>
  <c r="S50" s="1"/>
  <c r="R49"/>
  <c r="S49" s="1"/>
  <c r="O48"/>
  <c r="N48"/>
  <c r="M48"/>
  <c r="L48"/>
  <c r="K48"/>
  <c r="J48"/>
  <c r="R45"/>
  <c r="S45" s="1"/>
  <c r="O44"/>
  <c r="N44"/>
  <c r="M44"/>
  <c r="L44"/>
  <c r="K44"/>
  <c r="J44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O35"/>
  <c r="N35"/>
  <c r="M35"/>
  <c r="L35"/>
  <c r="K35"/>
  <c r="J35"/>
  <c r="R32"/>
  <c r="S32" s="1"/>
  <c r="O31"/>
  <c r="N31"/>
  <c r="M31"/>
  <c r="L31"/>
  <c r="K31"/>
  <c r="J31"/>
  <c r="R30"/>
  <c r="S30" s="1"/>
  <c r="R29"/>
  <c r="S29" s="1"/>
  <c r="R28"/>
  <c r="S28" s="1"/>
  <c r="R27"/>
  <c r="S27" s="1"/>
  <c r="O26"/>
  <c r="N26"/>
  <c r="M26"/>
  <c r="L26"/>
  <c r="K26"/>
  <c r="J26"/>
  <c r="R25"/>
  <c r="S25" s="1"/>
  <c r="O24"/>
  <c r="N24"/>
  <c r="M24"/>
  <c r="L24"/>
  <c r="K24"/>
  <c r="J24"/>
  <c r="R23"/>
  <c r="S23" s="1"/>
  <c r="O22"/>
  <c r="N22"/>
  <c r="M22"/>
  <c r="L22"/>
  <c r="K22"/>
  <c r="J22"/>
  <c r="R21"/>
  <c r="S21" s="1"/>
  <c r="R20"/>
  <c r="S20" s="1"/>
  <c r="R19"/>
  <c r="S19" s="1"/>
  <c r="R18"/>
  <c r="S18" s="1"/>
  <c r="R17"/>
  <c r="S17" s="1"/>
  <c r="R16"/>
  <c r="S16" s="1"/>
  <c r="R15"/>
  <c r="S15" s="1"/>
  <c r="O14"/>
  <c r="N14"/>
  <c r="M14"/>
  <c r="L14"/>
  <c r="K14"/>
  <c r="J14"/>
  <c r="R13"/>
  <c r="S13" s="1"/>
  <c r="O12"/>
  <c r="N12"/>
  <c r="M12"/>
  <c r="L12"/>
  <c r="K12"/>
  <c r="J12"/>
  <c r="O10"/>
  <c r="N10"/>
  <c r="M10"/>
  <c r="L10"/>
  <c r="K10"/>
  <c r="J10"/>
  <c r="R9"/>
  <c r="S9" s="1"/>
  <c r="R8"/>
  <c r="S8" s="1"/>
  <c r="R7"/>
  <c r="S7" s="1"/>
  <c r="R6"/>
  <c r="S6" s="1"/>
  <c r="R12" l="1"/>
  <c r="S12" s="1"/>
  <c r="S10"/>
  <c r="O94" i="13"/>
  <c r="P94"/>
  <c r="J33" i="2"/>
  <c r="K46"/>
  <c r="M46"/>
  <c r="O46"/>
  <c r="J46"/>
  <c r="L46"/>
  <c r="N46"/>
  <c r="R14"/>
  <c r="S14" s="1"/>
  <c r="R22"/>
  <c r="S22" s="1"/>
  <c r="R48"/>
  <c r="S48" s="1"/>
  <c r="R51"/>
  <c r="S51" s="1"/>
  <c r="R53"/>
  <c r="S53" s="1"/>
  <c r="R82"/>
  <c r="R24"/>
  <c r="S24" s="1"/>
  <c r="R35"/>
  <c r="S35" s="1"/>
  <c r="R44"/>
  <c r="K33"/>
  <c r="M33"/>
  <c r="O33"/>
  <c r="K78"/>
  <c r="M78"/>
  <c r="O78"/>
  <c r="J78"/>
  <c r="L78"/>
  <c r="N78"/>
  <c r="R26"/>
  <c r="S26" s="1"/>
  <c r="R10"/>
  <c r="R31"/>
  <c r="L33"/>
  <c r="N33"/>
  <c r="R64"/>
  <c r="S64" s="1"/>
  <c r="R76"/>
  <c r="S82"/>
  <c r="J83" l="1"/>
  <c r="O83"/>
  <c r="K83"/>
  <c r="M83"/>
  <c r="S44"/>
  <c r="S46" s="1"/>
  <c r="R46"/>
  <c r="L83"/>
  <c r="N83"/>
  <c r="R33"/>
  <c r="S31"/>
  <c r="S33" s="1"/>
  <c r="R78"/>
  <c r="S76"/>
  <c r="S78" s="1"/>
  <c r="R83" l="1"/>
  <c r="S83"/>
  <c r="J9" i="1" l="1"/>
  <c r="K11" l="1"/>
  <c r="K16" s="1"/>
  <c r="L11"/>
  <c r="L16" s="1"/>
  <c r="M11"/>
  <c r="M16" s="1"/>
  <c r="N11"/>
  <c r="N16" s="1"/>
  <c r="J11"/>
  <c r="K9"/>
  <c r="L9"/>
  <c r="M9"/>
  <c r="N9"/>
  <c r="J16" l="1"/>
  <c r="J17" s="1"/>
  <c r="N17"/>
  <c r="L17"/>
  <c r="M17"/>
  <c r="K17"/>
  <c r="R13"/>
  <c r="S13" s="1"/>
  <c r="R12"/>
  <c r="S12" s="1"/>
  <c r="R11"/>
  <c r="R16" s="1"/>
  <c r="S8"/>
  <c r="S11" l="1"/>
  <c r="S16" s="1"/>
  <c r="S7"/>
  <c r="S9" s="1"/>
  <c r="R9"/>
  <c r="R17" l="1"/>
  <c r="S17"/>
</calcChain>
</file>

<file path=xl/sharedStrings.xml><?xml version="1.0" encoding="utf-8"?>
<sst xmlns="http://schemas.openxmlformats.org/spreadsheetml/2006/main" count="306" uniqueCount="157">
  <si>
    <t>Примечание</t>
  </si>
  <si>
    <t>Тариф на услугу (руб.)</t>
  </si>
  <si>
    <t>2</t>
  </si>
  <si>
    <t>3</t>
  </si>
  <si>
    <t>4</t>
  </si>
  <si>
    <t>5</t>
  </si>
  <si>
    <t>6</t>
  </si>
  <si>
    <t>7</t>
  </si>
  <si>
    <t>8</t>
  </si>
  <si>
    <t>Сумма (руб.)</t>
  </si>
  <si>
    <t>Социально-бытовые услуги</t>
  </si>
  <si>
    <t>Социально-медицинские услуги</t>
  </si>
  <si>
    <t>ИТОГО оказанных услуг / на сумму (руб.)</t>
  </si>
  <si>
    <t>Наименование социальных услуг (подвиды услуг)</t>
  </si>
  <si>
    <t>Общее количество оказанных социальных услуг</t>
  </si>
  <si>
    <t>Обеспечение питанием в соответствии с утвержденными нормативами</t>
  </si>
  <si>
    <t>Обеспечение мягким инвентарем (постельными принадлежностями и полотенцами) в соответствии с утвержденными нормативами</t>
  </si>
  <si>
    <t>соляная комната</t>
  </si>
  <si>
    <t>кислородный коктейль</t>
  </si>
  <si>
    <t>Оказание содействия в проведении оздоровительных мероприятий, том чиле гидрокинезотерапии</t>
  </si>
  <si>
    <t>Дата заезда:</t>
  </si>
  <si>
    <t>ИТОГО:</t>
  </si>
  <si>
    <t>20</t>
  </si>
  <si>
    <t xml:space="preserve"> (подпись)                </t>
  </si>
  <si>
    <t>Обеспечение площадью жилых помещений в соответствии с утвержденными нормативами</t>
  </si>
  <si>
    <t>Предоставление помещений для отправления религиозных обрядов, учитывающих интересы верующих различных конфессий</t>
  </si>
  <si>
    <t>Предоставление транспорта для поездок к местам лечения, обучения, участия в культурно –досуговых мероприятиях и обратно лицам, имеющим по состоянию здоровья противопоказания к пользованию общественным транспортом</t>
  </si>
  <si>
    <t>Организация досуга и отдыха, в том числе обеспечение за счет средств получателя социальных услуг книгами, журналами, настольными играми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</si>
  <si>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</si>
  <si>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контроль за соблюдением назначений врача</t>
  </si>
  <si>
    <t>Оказание содействия в проведении оздоровительных мероприятий, в том числе гидрокенезотерапии, пелондотерапии</t>
  </si>
  <si>
    <t>рефлексотерапия</t>
  </si>
  <si>
    <t>массаж</t>
  </si>
  <si>
    <t>физиолечение</t>
  </si>
  <si>
    <t>гидротерапия</t>
  </si>
  <si>
    <t>консультации проведения оздоровительных мероприятий (ЛФК, тренажеры для родителей)</t>
  </si>
  <si>
    <t>Систематическое наблюдение за получателями социальных услуг в целях выявления отклонений в состоянии их здоровья</t>
  </si>
  <si>
    <t>консультация и осмотр врача, заполнение мед. реабилитационных карт, измерение температуры, артериального давления, изолятор</t>
  </si>
  <si>
    <t>Проведение мероприятий, направленных на формирование здорового образа жизни</t>
  </si>
  <si>
    <t>беседы, лекции, сан просвет работа, просмотр фильмов</t>
  </si>
  <si>
    <t>Проведение занятий по адаптивной физической культуре</t>
  </si>
  <si>
    <t>ЛФК</t>
  </si>
  <si>
    <t>имитрон</t>
  </si>
  <si>
    <t>тренажеры</t>
  </si>
  <si>
    <t>лечебные костюмы</t>
  </si>
  <si>
    <t>Консультирование по социально-медицинским вопросам, поддержание и сохранение здоровья получателей социальных услуг, проведение оздоровительных мероприятий, выявление отклонений в состоянии их здоровья</t>
  </si>
  <si>
    <t>консультации врача, разработка рекомендаций</t>
  </si>
  <si>
    <t>Социально-психологические услуги</t>
  </si>
  <si>
    <t>Социально-психологическое консультирование (в том числе по вопросам внутрисемейных отношений)</t>
  </si>
  <si>
    <t>разработка рекомендаций семьям с детьми инвалидами</t>
  </si>
  <si>
    <t>занятия с психологом</t>
  </si>
  <si>
    <t>КПР</t>
  </si>
  <si>
    <t>мозартика</t>
  </si>
  <si>
    <t>психологический кружок</t>
  </si>
  <si>
    <t>песочная терапия</t>
  </si>
  <si>
    <t>релаксациаонные игры</t>
  </si>
  <si>
    <t>Социально-психологический патронаж</t>
  </si>
  <si>
    <t>изучение и анализ жизненной ситуации, пути их решения, разработка рекомендаций</t>
  </si>
  <si>
    <t>Оказание консультационной психологической помощи анонимно (в том числе с использованием телефона доверия)</t>
  </si>
  <si>
    <t>Социально-педагогические услуги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</si>
  <si>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</si>
  <si>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формирование значимых умений и навыков (социально-бытовых и коммуникативных и др.) адаптации инвалида к существующей среде обитания. Консультации специалитса по социальной работе очные и заочные.</t>
  </si>
  <si>
    <t>консультации методиста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</si>
  <si>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</si>
  <si>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СБО в игротеке</t>
  </si>
  <si>
    <t>Социально-педагогическая коррекция, включая диагностику и консультирование</t>
  </si>
  <si>
    <t>логопед</t>
  </si>
  <si>
    <t>дефектолог</t>
  </si>
  <si>
    <t>монтессори</t>
  </si>
  <si>
    <t>реабилитация руки</t>
  </si>
  <si>
    <t>су-джок</t>
  </si>
  <si>
    <t>моторика на муз инструментах</t>
  </si>
  <si>
    <t>профилактика</t>
  </si>
  <si>
    <t>воспитатели</t>
  </si>
  <si>
    <t>социальный педагог</t>
  </si>
  <si>
    <t>КСМК</t>
  </si>
  <si>
    <t>Формирование позитивных интересов (в том числе в сфере досуга)</t>
  </si>
  <si>
    <t>игротерапия</t>
  </si>
  <si>
    <t>танцетерапия</t>
  </si>
  <si>
    <t>вокалотерапия</t>
  </si>
  <si>
    <t>кинотерапия</t>
  </si>
  <si>
    <t>музыкотерапия</t>
  </si>
  <si>
    <t>клуб Подросток</t>
  </si>
  <si>
    <t>образовательная кружковая деятельность</t>
  </si>
  <si>
    <t>настольно-дидактические игры</t>
  </si>
  <si>
    <t>НСИ</t>
  </si>
  <si>
    <t>Родительская приемная "Содружество"</t>
  </si>
  <si>
    <t>клуб Надежда</t>
  </si>
  <si>
    <t>ребилитация на дому</t>
  </si>
  <si>
    <t>Организация досуга (праздники, экскурсии и другие культурные мероприятия)</t>
  </si>
  <si>
    <t>КТД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</si>
  <si>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</si>
  <si>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</si>
  <si>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</si>
  <si>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</si>
  <si>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СБО Воспитатели</t>
  </si>
  <si>
    <t>Выполнение процедур, связанных с организацией ухода, наблюдением за состоянием здоровья получателей социальных услуг</t>
  </si>
  <si>
    <t>Измерение температуры, артериального давления</t>
  </si>
  <si>
    <t>День оказания услуги / количество оказанных услуг</t>
  </si>
  <si>
    <t>лонгитюд, диагностика</t>
  </si>
  <si>
    <t xml:space="preserve">моторика на муз инструментах </t>
  </si>
  <si>
    <t xml:space="preserve">    занятия по воспитательным программам</t>
  </si>
  <si>
    <t>образовательная кружковая деятельность (доп.образование)</t>
  </si>
  <si>
    <t>Организация досуга (праздники, экскурсии и другие культурные мероприятия, дискотека)</t>
  </si>
  <si>
    <t>СБО занятия с воспитателями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</si>
  <si>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</si>
  <si>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</si>
  <si>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</si>
  <si>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</si>
  <si>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</si>
  <si>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</si>
  <si>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</si>
  <si>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</si>
  <si>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</si>
  <si>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</si>
  <si>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</si>
  <si>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</si>
  <si>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116.20</t>
  </si>
  <si>
    <t>294.73</t>
  </si>
  <si>
    <t>15.70</t>
  </si>
  <si>
    <t>493.58</t>
  </si>
  <si>
    <t>88.19</t>
  </si>
  <si>
    <t>108.57</t>
  </si>
  <si>
    <t>284.23</t>
  </si>
  <si>
    <t>81.12</t>
  </si>
  <si>
    <t>81.43</t>
  </si>
  <si>
    <t>110.65</t>
  </si>
  <si>
    <t>34.94</t>
  </si>
  <si>
    <t>157.45</t>
  </si>
  <si>
    <t>108.58</t>
  </si>
  <si>
    <t>162.98</t>
  </si>
  <si>
    <t>дети в сопровождении</t>
  </si>
  <si>
    <t>"Группа"   Майна</t>
  </si>
  <si>
    <t>"Группа" Саяногорск</t>
  </si>
  <si>
    <t>театротерапия</t>
  </si>
  <si>
    <t>экскурсии</t>
  </si>
  <si>
    <t xml:space="preserve">                                                                    </t>
  </si>
  <si>
    <t>исполнитель</t>
  </si>
  <si>
    <t xml:space="preserve">              </t>
  </si>
  <si>
    <t>ФИО</t>
  </si>
  <si>
    <t>подпись</t>
  </si>
  <si>
    <t>количество оказанных услуг</t>
  </si>
  <si>
    <t>ОТЧЕТ за 3 квартал 2023 года оказанных социальных услуг детям по направлению                                                                                                                                                                                                                                                                       "Дети в сопровождении", "Группа" в стационарной  форме социального обслуживания гражданам, 
признанных нуждающимися в социальном обслуживании, в пределах норм, установленных стандартом социальных услуг</t>
  </si>
  <si>
    <r>
      <t>Отчет за 3 квартал 2023 года оказанных социальных услуг сопровождающим по направлению                                                                                                                                      "Ребенок в сопровождении"  в стационарной  форме с</t>
    </r>
    <r>
      <rPr>
        <sz val="12"/>
        <color theme="1"/>
        <rFont val="Times New Roman"/>
        <family val="1"/>
        <charset val="204"/>
      </rPr>
      <t>оциального обслуживания гражданам, 
признанных нуждающимися в социальном обслуживании, в пределах норм, установленных стандартом социальных услуг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</si>
  <si>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 Куценко Е. В.</t>
  </si>
  <si>
    <r>
      <t xml:space="preserve">ОТЧЕТ за 3 квартал 2023 год оказанных социальных услуг детям в полустационарной  форме </t>
    </r>
    <r>
      <rPr>
        <sz val="12"/>
        <color theme="1"/>
        <rFont val="Times New Roman"/>
        <family val="1"/>
        <charset val="204"/>
      </rPr>
      <t>социального обслуживания гражданам, 
признанных нуждающимися в социальном обслуживании, в пределах норм, установленных стандартом социальных услуг</t>
    </r>
  </si>
  <si>
    <t>в сопровождении</t>
  </si>
  <si>
    <t>группа</t>
  </si>
  <si>
    <t>Куценко Е. В.</t>
  </si>
  <si>
    <t xml:space="preserve">                                количество услуг</t>
  </si>
  <si>
    <t xml:space="preserve">ОТЧЕТ за 3 квартал 2023 года  оказанных социальных услуг сопровождающим по направлению                                                                                                                                                          "Ребенок в сопровождении"  в полустационарной  форме  социального обслуживания гражданам, 
признанных нуждающимися в социальном обслуживании, в пределах норм, установленных стандартом социальных услуг
</t>
  </si>
  <si>
    <t xml:space="preserve">И. о. директора  ГБУ РХ "Саяногорский реабилитационный центр для детей"                            </t>
  </si>
  <si>
    <t>Юрковец Е. Т.</t>
  </si>
  <si>
    <r>
      <t xml:space="preserve">И. о. директора  ГБУ РХ "Саяногорский реабилитационный центр для детей                                                                Юрковец Е. Т.        </t>
    </r>
    <r>
      <rPr>
        <u/>
        <sz val="12"/>
        <color theme="1"/>
        <rFont val="Times New Roman"/>
        <family val="1"/>
        <charset val="204"/>
      </rPr>
      <t xml:space="preserve">                                  </t>
    </r>
  </si>
  <si>
    <r>
      <t xml:space="preserve">И. о. директора  ГБУ РХ "Саяногорский реабилитационный центр для детей                                                                         Юрковец Е. Т.                        </t>
    </r>
    <r>
      <rPr>
        <u/>
        <sz val="12"/>
        <color theme="1"/>
        <rFont val="Times New Roman"/>
        <family val="1"/>
        <charset val="204"/>
      </rPr>
      <t xml:space="preserve">                         </t>
    </r>
  </si>
  <si>
    <t xml:space="preserve">И. о. директора  ГБУ РХ "Саяногорский реабилитационный центр для детей"  </t>
  </si>
  <si>
    <t xml:space="preserve">Юрковец Е. Т.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</si>
</sst>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3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Protection="1">
      <protection hidden="1"/>
    </xf>
    <xf numFmtId="2" fontId="1" fillId="0" borderId="0" xfId="0" applyNumberFormat="1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2" fontId="1" fillId="0" borderId="0" xfId="0" applyNumberFormat="1" applyFont="1" applyAlignment="1" applyProtection="1">
      <alignment horizontal="center" vertical="top"/>
      <protection hidden="1"/>
    </xf>
    <xf numFmtId="0" fontId="1" fillId="0" borderId="0" xfId="0" applyFont="1" applyBorder="1" applyProtection="1">
      <protection hidden="1"/>
    </xf>
    <xf numFmtId="49" fontId="1" fillId="0" borderId="0" xfId="0" applyNumberFormat="1" applyFont="1" applyAlignment="1" applyProtection="1">
      <alignment vertical="top" shrinkToFit="1"/>
      <protection hidden="1"/>
    </xf>
    <xf numFmtId="49" fontId="1" fillId="0" borderId="0" xfId="0" applyNumberFormat="1" applyFont="1" applyBorder="1" applyAlignment="1" applyProtection="1">
      <alignment vertical="top" shrinkToFit="1"/>
      <protection hidden="1"/>
    </xf>
    <xf numFmtId="49" fontId="2" fillId="0" borderId="0" xfId="0" applyNumberFormat="1" applyFont="1" applyFill="1" applyBorder="1" applyAlignment="1" applyProtection="1">
      <alignment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49" fontId="1" fillId="0" borderId="0" xfId="0" applyNumberFormat="1" applyFont="1" applyBorder="1" applyAlignment="1" applyProtection="1">
      <alignment vertical="top" wrapText="1" shrinkToFit="1"/>
      <protection hidden="1"/>
    </xf>
    <xf numFmtId="0" fontId="2" fillId="0" borderId="0" xfId="0" applyFont="1" applyProtection="1">
      <protection hidden="1"/>
    </xf>
    <xf numFmtId="0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Protection="1">
      <protection hidden="1"/>
    </xf>
    <xf numFmtId="0" fontId="1" fillId="0" borderId="1" xfId="0" applyNumberFormat="1" applyFont="1" applyBorder="1" applyAlignment="1" applyProtection="1">
      <alignment horizontal="center" vertical="top" shrinkToFit="1"/>
      <protection hidden="1"/>
    </xf>
    <xf numFmtId="2" fontId="1" fillId="0" borderId="0" xfId="0" applyNumberFormat="1" applyFont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2" fontId="1" fillId="0" borderId="0" xfId="0" applyNumberFormat="1" applyFont="1" applyBorder="1" applyAlignment="1" applyProtection="1">
      <alignment horizontal="center" vertical="top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49" fontId="3" fillId="0" borderId="0" xfId="0" applyNumberFormat="1" applyFont="1" applyBorder="1" applyAlignment="1" applyProtection="1">
      <alignment vertical="top" wrapText="1" shrinkToFit="1"/>
      <protection hidden="1"/>
    </xf>
    <xf numFmtId="2" fontId="3" fillId="0" borderId="0" xfId="0" applyNumberFormat="1" applyFont="1" applyBorder="1" applyAlignment="1" applyProtection="1">
      <alignment vertical="top" wrapText="1" shrinkToFit="1"/>
      <protection hidden="1"/>
    </xf>
    <xf numFmtId="2" fontId="1" fillId="0" borderId="0" xfId="0" applyNumberFormat="1" applyFont="1" applyBorder="1" applyAlignment="1" applyProtection="1">
      <alignment horizontal="center" vertical="top" shrinkToFit="1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Protection="1">
      <protection hidden="1"/>
    </xf>
    <xf numFmtId="49" fontId="6" fillId="0" borderId="0" xfId="0" applyNumberFormat="1" applyFont="1" applyBorder="1" applyAlignment="1" applyProtection="1">
      <alignment vertical="top"/>
      <protection hidden="1"/>
    </xf>
    <xf numFmtId="2" fontId="5" fillId="0" borderId="0" xfId="0" applyNumberFormat="1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2" fontId="6" fillId="0" borderId="0" xfId="0" applyNumberFormat="1" applyFont="1" applyBorder="1" applyAlignment="1" applyProtection="1">
      <alignment horizontal="center" vertical="top"/>
      <protection hidden="1"/>
    </xf>
    <xf numFmtId="2" fontId="5" fillId="0" borderId="0" xfId="0" applyNumberFormat="1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49" fontId="3" fillId="0" borderId="0" xfId="0" applyNumberFormat="1" applyFont="1" applyBorder="1" applyAlignment="1" applyProtection="1">
      <alignment vertical="top" shrinkToFit="1"/>
      <protection hidden="1"/>
    </xf>
    <xf numFmtId="2" fontId="3" fillId="0" borderId="0" xfId="0" applyNumberFormat="1" applyFont="1" applyBorder="1" applyAlignment="1" applyProtection="1">
      <alignment vertical="top" shrinkToFit="1"/>
      <protection hidden="1"/>
    </xf>
    <xf numFmtId="2" fontId="1" fillId="0" borderId="0" xfId="0" applyNumberFormat="1" applyFont="1" applyBorder="1" applyAlignment="1" applyProtection="1">
      <alignment vertical="top" shrinkToFit="1"/>
      <protection hidden="1"/>
    </xf>
    <xf numFmtId="49" fontId="1" fillId="0" borderId="0" xfId="0" applyNumberFormat="1" applyFont="1" applyBorder="1" applyAlignment="1" applyProtection="1">
      <alignment horizontal="center" vertical="top" shrinkToFit="1"/>
      <protection hidden="1"/>
    </xf>
    <xf numFmtId="49" fontId="5" fillId="0" borderId="0" xfId="0" applyNumberFormat="1" applyFont="1" applyBorder="1" applyAlignment="1" applyProtection="1">
      <alignment vertical="top" shrinkToFit="1"/>
      <protection hidden="1"/>
    </xf>
    <xf numFmtId="49" fontId="6" fillId="0" borderId="0" xfId="0" applyNumberFormat="1" applyFont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49" fontId="4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top" shrinkToFit="1"/>
      <protection hidden="1"/>
    </xf>
    <xf numFmtId="49" fontId="4" fillId="0" borderId="3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49" fontId="4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4" xfId="0" applyNumberFormat="1" applyFont="1" applyFill="1" applyBorder="1" applyAlignment="1" applyProtection="1">
      <alignment vertical="top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0" borderId="0" xfId="0" applyFont="1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locked="0"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locked="0"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top" wrapText="1" shrinkToFit="1"/>
      <protection locked="0"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14" xfId="0" applyNumberFormat="1" applyFont="1" applyFill="1" applyBorder="1" applyAlignment="1" applyProtection="1">
      <alignment horizontal="center" vertical="top" wrapText="1" shrinkToFit="1"/>
      <protection hidden="1"/>
    </xf>
    <xf numFmtId="0" fontId="8" fillId="0" borderId="0" xfId="0" applyFont="1" applyBorder="1" applyProtection="1">
      <protection hidden="1"/>
    </xf>
    <xf numFmtId="49" fontId="8" fillId="0" borderId="0" xfId="0" applyNumberFormat="1" applyFont="1" applyBorder="1" applyAlignment="1" applyProtection="1">
      <alignment vertical="top" shrinkToFit="1"/>
      <protection hidden="1"/>
    </xf>
    <xf numFmtId="49" fontId="4" fillId="0" borderId="0" xfId="0" applyNumberFormat="1" applyFont="1" applyBorder="1" applyAlignment="1" applyProtection="1">
      <alignment horizontal="center" shrinkToFit="1"/>
      <protection hidden="1"/>
    </xf>
    <xf numFmtId="0" fontId="8" fillId="0" borderId="0" xfId="0" applyFont="1" applyBorder="1" applyAlignment="1" applyProtection="1">
      <protection hidden="1"/>
    </xf>
    <xf numFmtId="49" fontId="6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Border="1" applyProtection="1">
      <protection hidden="1"/>
    </xf>
    <xf numFmtId="0" fontId="1" fillId="0" borderId="2" xfId="0" applyFont="1" applyBorder="1" applyAlignment="1" applyProtection="1">
      <alignment horizontal="left"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5" fillId="0" borderId="0" xfId="0" applyFont="1" applyBorder="1" applyProtection="1">
      <protection hidden="1"/>
    </xf>
    <xf numFmtId="2" fontId="5" fillId="0" borderId="0" xfId="0" applyNumberFormat="1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3" borderId="4" xfId="0" applyNumberFormat="1" applyFont="1" applyFill="1" applyBorder="1" applyAlignment="1" applyProtection="1">
      <alignment horizontal="left" vertical="top" wrapText="1" shrinkToFit="1"/>
      <protection hidden="1"/>
    </xf>
    <xf numFmtId="0" fontId="1" fillId="3" borderId="5" xfId="0" applyNumberFormat="1" applyFont="1" applyFill="1" applyBorder="1" applyAlignment="1" applyProtection="1">
      <alignment horizontal="left" vertical="top" wrapText="1" shrinkToFit="1"/>
      <protection hidden="1"/>
    </xf>
    <xf numFmtId="0" fontId="1" fillId="3" borderId="6" xfId="0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1" xfId="0" applyNumberFormat="1" applyFont="1" applyBorder="1" applyAlignment="1" applyProtection="1">
      <alignment horizontal="left" vertical="center" wrapText="1" shrinkToFit="1"/>
      <protection hidden="1"/>
    </xf>
    <xf numFmtId="0" fontId="1" fillId="0" borderId="5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6" xfId="0" applyNumberFormat="1" applyFont="1" applyFill="1" applyBorder="1" applyAlignment="1" applyProtection="1">
      <alignment horizontal="center" vertical="top" wrapText="1" shrinkToFit="1"/>
      <protection hidden="1"/>
    </xf>
    <xf numFmtId="49" fontId="6" fillId="0" borderId="0" xfId="0" applyNumberFormat="1" applyFont="1" applyBorder="1" applyAlignment="1" applyProtection="1">
      <alignment horizontal="center" vertical="top"/>
      <protection hidden="1"/>
    </xf>
    <xf numFmtId="0" fontId="7" fillId="2" borderId="4" xfId="0" applyNumberFormat="1" applyFont="1" applyFill="1" applyBorder="1" applyAlignment="1" applyProtection="1">
      <alignment horizontal="left" vertical="center" wrapText="1" indent="2"/>
      <protection hidden="1"/>
    </xf>
    <xf numFmtId="0" fontId="7" fillId="2" borderId="5" xfId="0" applyNumberFormat="1" applyFont="1" applyFill="1" applyBorder="1" applyAlignment="1" applyProtection="1">
      <alignment horizontal="left" vertical="center" wrapText="1" indent="2"/>
      <protection hidden="1"/>
    </xf>
    <xf numFmtId="0" fontId="7" fillId="2" borderId="6" xfId="0" applyNumberFormat="1" applyFont="1" applyFill="1" applyBorder="1" applyAlignment="1" applyProtection="1">
      <alignment horizontal="left" vertical="center" wrapText="1" indent="2"/>
      <protection hidden="1"/>
    </xf>
    <xf numFmtId="0" fontId="1" fillId="2" borderId="4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2" borderId="5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2" borderId="6" xfId="0" applyNumberFormat="1" applyFont="1" applyFill="1" applyBorder="1" applyAlignment="1" applyProtection="1">
      <alignment horizontal="left" vertical="top" wrapText="1" indent="2" shrinkToFit="1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2" borderId="4" xfId="0" applyNumberFormat="1" applyFont="1" applyFill="1" applyBorder="1" applyAlignment="1" applyProtection="1">
      <alignment horizontal="left" vertical="center" wrapText="1"/>
      <protection hidden="1"/>
    </xf>
    <xf numFmtId="0" fontId="7" fillId="2" borderId="5" xfId="0" applyNumberFormat="1" applyFont="1" applyFill="1" applyBorder="1" applyAlignment="1" applyProtection="1">
      <alignment horizontal="left" vertical="center" wrapText="1"/>
      <protection hidden="1"/>
    </xf>
    <xf numFmtId="0" fontId="7" fillId="2" borderId="6" xfId="0" applyNumberFormat="1" applyFont="1" applyFill="1" applyBorder="1" applyAlignment="1" applyProtection="1">
      <alignment horizontal="left" vertical="center" wrapText="1"/>
      <protection hidden="1"/>
    </xf>
    <xf numFmtId="0" fontId="7" fillId="0" borderId="4" xfId="0" applyNumberFormat="1" applyFont="1" applyFill="1" applyBorder="1" applyAlignment="1" applyProtection="1">
      <alignment horizontal="left" vertical="center" wrapText="1" indent="2"/>
      <protection hidden="1"/>
    </xf>
    <xf numFmtId="0" fontId="7" fillId="0" borderId="5" xfId="0" applyNumberFormat="1" applyFont="1" applyFill="1" applyBorder="1" applyAlignment="1" applyProtection="1">
      <alignment horizontal="left" vertical="center" wrapText="1" indent="2"/>
      <protection hidden="1"/>
    </xf>
    <xf numFmtId="0" fontId="7" fillId="0" borderId="6" xfId="0" applyNumberFormat="1" applyFont="1" applyFill="1" applyBorder="1" applyAlignment="1" applyProtection="1">
      <alignment horizontal="left" vertical="center" wrapText="1" indent="2"/>
      <protection hidden="1"/>
    </xf>
    <xf numFmtId="0" fontId="1" fillId="3" borderId="4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3" borderId="5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3" borderId="6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2" borderId="4" xfId="0" applyNumberFormat="1" applyFont="1" applyFill="1" applyBorder="1" applyAlignment="1" applyProtection="1">
      <alignment horizontal="left" wrapText="1" indent="2"/>
      <protection hidden="1"/>
    </xf>
    <xf numFmtId="0" fontId="1" fillId="2" borderId="5" xfId="0" applyNumberFormat="1" applyFont="1" applyFill="1" applyBorder="1" applyAlignment="1" applyProtection="1">
      <alignment horizontal="left" wrapText="1" indent="2"/>
      <protection hidden="1"/>
    </xf>
    <xf numFmtId="0" fontId="1" fillId="2" borderId="6" xfId="0" applyNumberFormat="1" applyFont="1" applyFill="1" applyBorder="1" applyAlignment="1" applyProtection="1">
      <alignment horizontal="left" wrapText="1" indent="2"/>
      <protection hidden="1"/>
    </xf>
    <xf numFmtId="0" fontId="1" fillId="0" borderId="4" xfId="0" applyNumberFormat="1" applyFont="1" applyFill="1" applyBorder="1" applyAlignment="1" applyProtection="1">
      <alignment horizontal="left" wrapText="1" indent="2"/>
      <protection hidden="1"/>
    </xf>
    <xf numFmtId="0" fontId="1" fillId="0" borderId="5" xfId="0" applyNumberFormat="1" applyFont="1" applyFill="1" applyBorder="1" applyAlignment="1" applyProtection="1">
      <alignment horizontal="left" wrapText="1" indent="2"/>
      <protection hidden="1"/>
    </xf>
    <xf numFmtId="0" fontId="1" fillId="0" borderId="6" xfId="0" applyNumberFormat="1" applyFont="1" applyFill="1" applyBorder="1" applyAlignment="1" applyProtection="1">
      <alignment horizontal="left" wrapText="1" indent="2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0" borderId="5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4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0" borderId="5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0" borderId="6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0" borderId="8" xfId="0" applyNumberFormat="1" applyFont="1" applyFill="1" applyBorder="1" applyAlignment="1" applyProtection="1">
      <alignment vertical="top" wrapText="1" shrinkToFit="1"/>
      <protection hidden="1"/>
    </xf>
    <xf numFmtId="0" fontId="1" fillId="0" borderId="9" xfId="0" applyNumberFormat="1" applyFont="1" applyFill="1" applyBorder="1" applyAlignment="1" applyProtection="1">
      <alignment vertical="top" wrapText="1" shrinkToFit="1"/>
      <protection hidden="1"/>
    </xf>
    <xf numFmtId="0" fontId="1" fillId="0" borderId="10" xfId="0" applyNumberFormat="1" applyFont="1" applyFill="1" applyBorder="1" applyAlignment="1" applyProtection="1">
      <alignment vertical="top" wrapText="1" shrinkToFit="1"/>
      <protection hidden="1"/>
    </xf>
    <xf numFmtId="0" fontId="1" fillId="0" borderId="12" xfId="0" applyNumberFormat="1" applyFont="1" applyFill="1" applyBorder="1" applyAlignment="1" applyProtection="1">
      <alignment vertical="top" wrapText="1" shrinkToFit="1"/>
      <protection hidden="1"/>
    </xf>
    <xf numFmtId="0" fontId="1" fillId="0" borderId="2" xfId="0" applyNumberFormat="1" applyFont="1" applyFill="1" applyBorder="1" applyAlignment="1" applyProtection="1">
      <alignment vertical="top" wrapText="1" shrinkToFit="1"/>
      <protection hidden="1"/>
    </xf>
    <xf numFmtId="0" fontId="1" fillId="0" borderId="13" xfId="0" applyNumberFormat="1" applyFont="1" applyFill="1" applyBorder="1" applyAlignment="1" applyProtection="1">
      <alignment vertical="top" wrapText="1" shrinkToFit="1"/>
      <protection hidden="1"/>
    </xf>
    <xf numFmtId="0" fontId="4" fillId="0" borderId="14" xfId="0" applyNumberFormat="1" applyFont="1" applyBorder="1" applyAlignment="1" applyProtection="1">
      <alignment horizontal="center" vertical="top" wrapText="1" shrinkToFit="1"/>
      <protection hidden="1"/>
    </xf>
    <xf numFmtId="0" fontId="4" fillId="0" borderId="15" xfId="0" applyNumberFormat="1" applyFont="1" applyBorder="1" applyAlignment="1" applyProtection="1">
      <alignment horizontal="center" vertical="top" wrapText="1" shrinkToFit="1"/>
      <protection hidden="1"/>
    </xf>
    <xf numFmtId="0" fontId="4" fillId="0" borderId="3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4" xfId="0" applyNumberFormat="1" applyFont="1" applyBorder="1" applyAlignment="1" applyProtection="1">
      <alignment horizontal="center" vertical="top" shrinkToFit="1"/>
      <protection hidden="1"/>
    </xf>
    <xf numFmtId="0" fontId="1" fillId="0" borderId="15" xfId="0" applyNumberFormat="1" applyFont="1" applyBorder="1" applyAlignment="1" applyProtection="1">
      <alignment horizontal="center" vertical="top" shrinkToFit="1"/>
      <protection hidden="1"/>
    </xf>
    <xf numFmtId="0" fontId="1" fillId="0" borderId="3" xfId="0" applyNumberFormat="1" applyFont="1" applyBorder="1" applyAlignment="1" applyProtection="1">
      <alignment horizontal="center" vertical="top" shrinkToFit="1"/>
      <protection hidden="1"/>
    </xf>
    <xf numFmtId="0" fontId="2" fillId="0" borderId="2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2" borderId="1" xfId="0" applyNumberFormat="1" applyFont="1" applyFill="1" applyBorder="1" applyAlignment="1" applyProtection="1">
      <alignment horizontal="left" wrapText="1" indent="2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4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5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4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5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3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4" xfId="0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5" xfId="0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6" xfId="0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shrinkToFit="1"/>
      <protection hidden="1"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5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6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0" borderId="6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9" fillId="0" borderId="1" xfId="0" applyNumberFormat="1" applyFont="1" applyBorder="1" applyAlignment="1" applyProtection="1">
      <alignment horizontal="center" vertical="top" wrapText="1" shrinkToFi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zoomScale="85" zoomScaleNormal="85" zoomScaleSheetLayoutView="70" workbookViewId="0">
      <selection activeCell="J35" sqref="J35"/>
    </sheetView>
  </sheetViews>
  <sheetFormatPr defaultRowHeight="15.75" outlineLevelRow="1"/>
  <cols>
    <col min="1" max="1" width="9.7109375" style="7" customWidth="1"/>
    <col min="2" max="2" width="4.5703125" style="7" customWidth="1"/>
    <col min="3" max="3" width="1.7109375" style="7" customWidth="1"/>
    <col min="4" max="4" width="9.140625" style="7"/>
    <col min="5" max="5" width="3.28515625" style="7" bestFit="1" customWidth="1"/>
    <col min="6" max="6" width="3.28515625" style="7" customWidth="1"/>
    <col min="7" max="7" width="4.5703125" style="7" bestFit="1" customWidth="1"/>
    <col min="8" max="8" width="28.140625" style="7" customWidth="1"/>
    <col min="9" max="9" width="12.28515625" style="8" customWidth="1"/>
    <col min="10" max="10" width="13.85546875" style="9" customWidth="1"/>
    <col min="11" max="11" width="10.42578125" style="9" customWidth="1"/>
    <col min="12" max="12" width="11.28515625" style="9" customWidth="1"/>
    <col min="13" max="13" width="9.85546875" style="9" customWidth="1"/>
    <col min="14" max="14" width="13.140625" style="9" customWidth="1"/>
    <col min="15" max="15" width="14.85546875" style="10" bestFit="1" customWidth="1"/>
    <col min="16" max="16" width="13.140625" style="10" bestFit="1" customWidth="1"/>
    <col min="17" max="16384" width="9.140625" style="7"/>
  </cols>
  <sheetData>
    <row r="1" spans="1:16" ht="64.5" customHeight="1">
      <c r="A1" s="192" t="s">
        <v>142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27.75" customHeight="1">
      <c r="A2" s="193" t="s">
        <v>13</v>
      </c>
      <c r="B2" s="194"/>
      <c r="C2" s="194"/>
      <c r="D2" s="194"/>
      <c r="E2" s="194"/>
      <c r="F2" s="194"/>
      <c r="G2" s="194"/>
      <c r="H2" s="195"/>
      <c r="I2" s="202" t="s">
        <v>1</v>
      </c>
      <c r="J2" s="180" t="s">
        <v>149</v>
      </c>
      <c r="K2" s="181"/>
      <c r="L2" s="181"/>
      <c r="M2" s="181"/>
      <c r="N2" s="182"/>
      <c r="O2" s="186" t="s">
        <v>14</v>
      </c>
      <c r="P2" s="189" t="s">
        <v>9</v>
      </c>
    </row>
    <row r="3" spans="1:16" ht="32.25" customHeight="1">
      <c r="A3" s="196"/>
      <c r="B3" s="197"/>
      <c r="C3" s="197"/>
      <c r="D3" s="197"/>
      <c r="E3" s="197"/>
      <c r="F3" s="197"/>
      <c r="G3" s="197"/>
      <c r="H3" s="198"/>
      <c r="I3" s="202"/>
      <c r="J3" s="183"/>
      <c r="K3" s="184"/>
      <c r="L3" s="184"/>
      <c r="M3" s="184"/>
      <c r="N3" s="185"/>
      <c r="O3" s="187"/>
      <c r="P3" s="190"/>
    </row>
    <row r="4" spans="1:16" ht="47.25">
      <c r="A4" s="199"/>
      <c r="B4" s="200"/>
      <c r="C4" s="200"/>
      <c r="D4" s="200"/>
      <c r="E4" s="200"/>
      <c r="F4" s="200"/>
      <c r="G4" s="200"/>
      <c r="H4" s="201"/>
      <c r="I4" s="202"/>
      <c r="J4" s="58" t="s">
        <v>131</v>
      </c>
      <c r="K4" s="58"/>
      <c r="L4" s="58" t="s">
        <v>132</v>
      </c>
      <c r="M4" s="58"/>
      <c r="N4" s="128" t="s">
        <v>133</v>
      </c>
      <c r="O4" s="188"/>
      <c r="P4" s="191"/>
    </row>
    <row r="5" spans="1:16" s="17" customFormat="1" ht="15.75" customHeight="1">
      <c r="A5" s="158" t="s">
        <v>10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s="17" customFormat="1" ht="38.25" customHeight="1">
      <c r="A6" s="166" t="s">
        <v>24</v>
      </c>
      <c r="B6" s="167"/>
      <c r="C6" s="167"/>
      <c r="D6" s="167"/>
      <c r="E6" s="167"/>
      <c r="F6" s="167"/>
      <c r="G6" s="167"/>
      <c r="H6" s="168"/>
      <c r="I6" s="64">
        <v>348.3</v>
      </c>
      <c r="J6" s="64">
        <v>2799</v>
      </c>
      <c r="K6" s="64"/>
      <c r="L6" s="64">
        <v>3206</v>
      </c>
      <c r="M6" s="64"/>
      <c r="N6" s="64">
        <v>3018</v>
      </c>
      <c r="O6" s="18">
        <f t="shared" ref="O6:O11" si="0">SUM(J6:N6)</f>
        <v>9023</v>
      </c>
      <c r="P6" s="18">
        <f t="shared" ref="P6:P11" si="1">I6*O6</f>
        <v>3142710.9</v>
      </c>
    </row>
    <row r="7" spans="1:16" s="17" customFormat="1" ht="36" customHeight="1">
      <c r="A7" s="166" t="s">
        <v>15</v>
      </c>
      <c r="B7" s="167"/>
      <c r="C7" s="167"/>
      <c r="D7" s="167"/>
      <c r="E7" s="167"/>
      <c r="F7" s="167"/>
      <c r="G7" s="167"/>
      <c r="H7" s="168"/>
      <c r="I7" s="64">
        <v>348.3</v>
      </c>
      <c r="J7" s="64">
        <v>2788</v>
      </c>
      <c r="K7" s="64"/>
      <c r="L7" s="64">
        <v>3206</v>
      </c>
      <c r="M7" s="64"/>
      <c r="N7" s="64">
        <v>3018</v>
      </c>
      <c r="O7" s="18">
        <f t="shared" si="0"/>
        <v>9012</v>
      </c>
      <c r="P7" s="18">
        <f t="shared" si="1"/>
        <v>3138879.6</v>
      </c>
    </row>
    <row r="8" spans="1:16" s="17" customFormat="1" ht="31.5" customHeight="1">
      <c r="A8" s="166" t="s">
        <v>16</v>
      </c>
      <c r="B8" s="167"/>
      <c r="C8" s="167"/>
      <c r="D8" s="167"/>
      <c r="E8" s="167"/>
      <c r="F8" s="167"/>
      <c r="G8" s="167"/>
      <c r="H8" s="168"/>
      <c r="I8" s="64">
        <v>31.9</v>
      </c>
      <c r="J8" s="64">
        <v>2799</v>
      </c>
      <c r="K8" s="64"/>
      <c r="L8" s="64">
        <v>3206</v>
      </c>
      <c r="M8" s="64"/>
      <c r="N8" s="64">
        <v>3018</v>
      </c>
      <c r="O8" s="18">
        <f t="shared" si="0"/>
        <v>9023</v>
      </c>
      <c r="P8" s="18">
        <f t="shared" si="1"/>
        <v>287833.7</v>
      </c>
    </row>
    <row r="9" spans="1:16" s="17" customFormat="1" ht="32.25" customHeight="1">
      <c r="A9" s="166" t="s">
        <v>25</v>
      </c>
      <c r="B9" s="167"/>
      <c r="C9" s="167"/>
      <c r="D9" s="167"/>
      <c r="E9" s="167"/>
      <c r="F9" s="167"/>
      <c r="G9" s="167"/>
      <c r="H9" s="168"/>
      <c r="I9" s="64">
        <v>22.3</v>
      </c>
      <c r="J9" s="64"/>
      <c r="K9" s="64"/>
      <c r="L9" s="64"/>
      <c r="M9" s="64"/>
      <c r="N9" s="64"/>
      <c r="O9" s="18">
        <f t="shared" si="0"/>
        <v>0</v>
      </c>
      <c r="P9" s="18">
        <f t="shared" si="1"/>
        <v>0</v>
      </c>
    </row>
    <row r="10" spans="1:16" s="17" customFormat="1" ht="83.25" customHeight="1">
      <c r="A10" s="166" t="s">
        <v>26</v>
      </c>
      <c r="B10" s="167"/>
      <c r="C10" s="167"/>
      <c r="D10" s="167"/>
      <c r="E10" s="167"/>
      <c r="F10" s="167"/>
      <c r="G10" s="167"/>
      <c r="H10" s="168"/>
      <c r="I10" s="64">
        <v>14.6</v>
      </c>
      <c r="J10" s="64"/>
      <c r="K10" s="64"/>
      <c r="L10" s="64"/>
      <c r="M10" s="64"/>
      <c r="N10" s="64"/>
      <c r="O10" s="18">
        <f t="shared" si="0"/>
        <v>0</v>
      </c>
      <c r="P10" s="18">
        <f t="shared" si="1"/>
        <v>0</v>
      </c>
    </row>
    <row r="11" spans="1:16" s="17" customFormat="1" ht="50.25" customHeight="1">
      <c r="A11" s="145" t="s">
        <v>27</v>
      </c>
      <c r="B11" s="146"/>
      <c r="C11" s="146"/>
      <c r="D11" s="146"/>
      <c r="E11" s="146"/>
      <c r="F11" s="146"/>
      <c r="G11" s="146"/>
      <c r="H11" s="147"/>
      <c r="I11" s="64">
        <v>88.2</v>
      </c>
      <c r="J11" s="64">
        <v>2799</v>
      </c>
      <c r="K11" s="64"/>
      <c r="L11" s="64">
        <v>3206</v>
      </c>
      <c r="M11" s="64"/>
      <c r="N11" s="64">
        <v>3018</v>
      </c>
      <c r="O11" s="18">
        <f t="shared" si="0"/>
        <v>9023</v>
      </c>
      <c r="P11" s="18">
        <f t="shared" si="1"/>
        <v>795828.6</v>
      </c>
    </row>
    <row r="12" spans="1:16" s="17" customFormat="1" ht="15.75" customHeight="1">
      <c r="A12" s="145" t="s">
        <v>21</v>
      </c>
      <c r="B12" s="146"/>
      <c r="C12" s="146"/>
      <c r="D12" s="146"/>
      <c r="E12" s="146"/>
      <c r="F12" s="146"/>
      <c r="G12" s="146"/>
      <c r="H12" s="147"/>
      <c r="I12" s="18"/>
      <c r="J12" s="21">
        <f>SUM(J6:J11)</f>
        <v>11185</v>
      </c>
      <c r="K12" s="21">
        <f t="shared" ref="K12:P12" si="2">SUM(K6:K11)</f>
        <v>0</v>
      </c>
      <c r="L12" s="21">
        <f t="shared" si="2"/>
        <v>12824</v>
      </c>
      <c r="M12" s="21">
        <f t="shared" si="2"/>
        <v>0</v>
      </c>
      <c r="N12" s="21">
        <f>SUM(N6:N11)</f>
        <v>12072</v>
      </c>
      <c r="O12" s="21">
        <f t="shared" si="2"/>
        <v>36081</v>
      </c>
      <c r="P12" s="21">
        <f t="shared" si="2"/>
        <v>7365252.7999999998</v>
      </c>
    </row>
    <row r="13" spans="1:16" s="17" customFormat="1" ht="15.75" customHeight="1">
      <c r="A13" s="158" t="s">
        <v>11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</row>
    <row r="14" spans="1:16" s="17" customFormat="1" ht="82.5" customHeight="1">
      <c r="A14" s="145" t="s">
        <v>28</v>
      </c>
      <c r="B14" s="146"/>
      <c r="C14" s="146"/>
      <c r="D14" s="146"/>
      <c r="E14" s="146"/>
      <c r="F14" s="146"/>
      <c r="G14" s="146"/>
      <c r="H14" s="147"/>
      <c r="I14" s="65">
        <v>116.2</v>
      </c>
      <c r="J14" s="21">
        <f>SUM(J15)</f>
        <v>2774</v>
      </c>
      <c r="K14" s="21">
        <f t="shared" ref="K14:N14" si="3">SUM(K15)</f>
        <v>0</v>
      </c>
      <c r="L14" s="21">
        <f t="shared" si="3"/>
        <v>3496</v>
      </c>
      <c r="M14" s="21">
        <f t="shared" si="3"/>
        <v>0</v>
      </c>
      <c r="N14" s="21">
        <f t="shared" si="3"/>
        <v>3204</v>
      </c>
      <c r="O14" s="18">
        <f t="shared" ref="O14:O34" si="4">SUM(J14:N14)</f>
        <v>9474</v>
      </c>
      <c r="P14" s="21">
        <f t="shared" ref="P14:P34" si="5">I14*O14</f>
        <v>1100878.8</v>
      </c>
    </row>
    <row r="15" spans="1:16" s="17" customFormat="1" ht="15.75" customHeight="1" outlineLevel="1">
      <c r="A15" s="177" t="s">
        <v>29</v>
      </c>
      <c r="B15" s="178"/>
      <c r="C15" s="178"/>
      <c r="D15" s="178"/>
      <c r="E15" s="178"/>
      <c r="F15" s="178"/>
      <c r="G15" s="178"/>
      <c r="H15" s="179"/>
      <c r="I15" s="66"/>
      <c r="J15" s="4">
        <v>2774</v>
      </c>
      <c r="K15" s="4"/>
      <c r="L15" s="4">
        <v>3496</v>
      </c>
      <c r="M15" s="4"/>
      <c r="N15" s="4">
        <v>3204</v>
      </c>
      <c r="O15" s="22">
        <f t="shared" si="4"/>
        <v>9474</v>
      </c>
      <c r="P15" s="22">
        <f t="shared" si="5"/>
        <v>0</v>
      </c>
    </row>
    <row r="16" spans="1:16" s="17" customFormat="1" ht="48.75" customHeight="1">
      <c r="A16" s="145" t="s">
        <v>30</v>
      </c>
      <c r="B16" s="146"/>
      <c r="C16" s="146"/>
      <c r="D16" s="146"/>
      <c r="E16" s="146"/>
      <c r="F16" s="146"/>
      <c r="G16" s="146"/>
      <c r="H16" s="147"/>
      <c r="I16" s="65">
        <v>638.6</v>
      </c>
      <c r="J16" s="21">
        <f>SUM(J17:J23)</f>
        <v>6847</v>
      </c>
      <c r="K16" s="21">
        <f t="shared" ref="K16:N16" si="6">SUM(K17:K23)</f>
        <v>0</v>
      </c>
      <c r="L16" s="21">
        <f t="shared" si="6"/>
        <v>5498</v>
      </c>
      <c r="M16" s="21">
        <f t="shared" si="6"/>
        <v>0</v>
      </c>
      <c r="N16" s="21">
        <f t="shared" si="6"/>
        <v>8745</v>
      </c>
      <c r="O16" s="21">
        <f t="shared" si="4"/>
        <v>21090</v>
      </c>
      <c r="P16" s="21">
        <f t="shared" si="5"/>
        <v>13468074</v>
      </c>
    </row>
    <row r="17" spans="1:16" s="17" customFormat="1" ht="15.75" customHeight="1" outlineLevel="1">
      <c r="A17" s="169" t="s">
        <v>31</v>
      </c>
      <c r="B17" s="170"/>
      <c r="C17" s="170"/>
      <c r="D17" s="170"/>
      <c r="E17" s="170"/>
      <c r="F17" s="170"/>
      <c r="G17" s="170"/>
      <c r="H17" s="171"/>
      <c r="I17" s="66"/>
      <c r="J17" s="66">
        <v>53</v>
      </c>
      <c r="K17" s="66"/>
      <c r="L17" s="66"/>
      <c r="M17" s="66"/>
      <c r="N17" s="143">
        <v>0</v>
      </c>
      <c r="O17" s="22">
        <f t="shared" si="4"/>
        <v>53</v>
      </c>
      <c r="P17" s="22">
        <f t="shared" si="5"/>
        <v>0</v>
      </c>
    </row>
    <row r="18" spans="1:16" s="17" customFormat="1" ht="15.75" customHeight="1" outlineLevel="1">
      <c r="A18" s="169" t="s">
        <v>32</v>
      </c>
      <c r="B18" s="170"/>
      <c r="C18" s="170"/>
      <c r="D18" s="170"/>
      <c r="E18" s="170"/>
      <c r="F18" s="170"/>
      <c r="G18" s="170"/>
      <c r="H18" s="171"/>
      <c r="I18" s="66"/>
      <c r="J18" s="66">
        <v>1770</v>
      </c>
      <c r="K18" s="66"/>
      <c r="L18" s="66">
        <v>1155</v>
      </c>
      <c r="M18" s="66"/>
      <c r="N18" s="143">
        <v>1598</v>
      </c>
      <c r="O18" s="22">
        <f t="shared" si="4"/>
        <v>4523</v>
      </c>
      <c r="P18" s="22">
        <f t="shared" si="5"/>
        <v>0</v>
      </c>
    </row>
    <row r="19" spans="1:16" s="17" customFormat="1" ht="15.75" customHeight="1" outlineLevel="1">
      <c r="A19" s="169" t="s">
        <v>33</v>
      </c>
      <c r="B19" s="170"/>
      <c r="C19" s="170"/>
      <c r="D19" s="170"/>
      <c r="E19" s="170"/>
      <c r="F19" s="170"/>
      <c r="G19" s="170"/>
      <c r="H19" s="171"/>
      <c r="I19" s="66"/>
      <c r="J19" s="66">
        <v>1967</v>
      </c>
      <c r="K19" s="66"/>
      <c r="L19" s="66">
        <v>1849</v>
      </c>
      <c r="M19" s="66"/>
      <c r="N19" s="143">
        <v>2352</v>
      </c>
      <c r="O19" s="22">
        <f t="shared" si="4"/>
        <v>6168</v>
      </c>
      <c r="P19" s="22">
        <f t="shared" si="5"/>
        <v>0</v>
      </c>
    </row>
    <row r="20" spans="1:16" s="17" customFormat="1" ht="15.75" customHeight="1" outlineLevel="1">
      <c r="A20" s="169" t="s">
        <v>17</v>
      </c>
      <c r="B20" s="170"/>
      <c r="C20" s="170"/>
      <c r="D20" s="170"/>
      <c r="E20" s="170"/>
      <c r="F20" s="170"/>
      <c r="G20" s="170"/>
      <c r="H20" s="171"/>
      <c r="I20" s="66"/>
      <c r="J20" s="66">
        <v>1457</v>
      </c>
      <c r="K20" s="66"/>
      <c r="L20" s="66"/>
      <c r="M20" s="66"/>
      <c r="N20" s="143">
        <v>2264</v>
      </c>
      <c r="O20" s="22">
        <f t="shared" si="4"/>
        <v>3721</v>
      </c>
      <c r="P20" s="22">
        <f t="shared" si="5"/>
        <v>0</v>
      </c>
    </row>
    <row r="21" spans="1:16" s="17" customFormat="1" ht="15.75" customHeight="1" outlineLevel="1">
      <c r="A21" s="169" t="s">
        <v>18</v>
      </c>
      <c r="B21" s="170"/>
      <c r="C21" s="170"/>
      <c r="D21" s="170"/>
      <c r="E21" s="170"/>
      <c r="F21" s="170"/>
      <c r="G21" s="170"/>
      <c r="H21" s="171"/>
      <c r="I21" s="66"/>
      <c r="J21" s="66">
        <v>1389</v>
      </c>
      <c r="K21" s="66"/>
      <c r="L21" s="66">
        <v>2484</v>
      </c>
      <c r="M21" s="66"/>
      <c r="N21" s="143">
        <v>2320</v>
      </c>
      <c r="O21" s="22">
        <f t="shared" si="4"/>
        <v>6193</v>
      </c>
      <c r="P21" s="22">
        <f t="shared" si="5"/>
        <v>0</v>
      </c>
    </row>
    <row r="22" spans="1:16" s="17" customFormat="1" ht="15.75" customHeight="1" outlineLevel="1">
      <c r="A22" s="169" t="s">
        <v>34</v>
      </c>
      <c r="B22" s="170"/>
      <c r="C22" s="170"/>
      <c r="D22" s="170"/>
      <c r="E22" s="170"/>
      <c r="F22" s="170"/>
      <c r="G22" s="170"/>
      <c r="H22" s="171"/>
      <c r="I22" s="66"/>
      <c r="J22" s="66">
        <v>211</v>
      </c>
      <c r="K22" s="66"/>
      <c r="L22" s="66"/>
      <c r="M22" s="66"/>
      <c r="N22" s="143">
        <v>211</v>
      </c>
      <c r="O22" s="22">
        <f t="shared" si="4"/>
        <v>422</v>
      </c>
      <c r="P22" s="22">
        <f t="shared" si="5"/>
        <v>0</v>
      </c>
    </row>
    <row r="23" spans="1:16" s="17" customFormat="1" ht="15.75" customHeight="1" outlineLevel="1">
      <c r="A23" s="169" t="s">
        <v>35</v>
      </c>
      <c r="B23" s="170"/>
      <c r="C23" s="170"/>
      <c r="D23" s="170"/>
      <c r="E23" s="170"/>
      <c r="F23" s="170"/>
      <c r="G23" s="170"/>
      <c r="H23" s="171"/>
      <c r="I23" s="66"/>
      <c r="J23" s="66"/>
      <c r="K23" s="66"/>
      <c r="L23" s="66">
        <v>10</v>
      </c>
      <c r="M23" s="66"/>
      <c r="N23" s="143">
        <v>0</v>
      </c>
      <c r="O23" s="22">
        <f t="shared" si="4"/>
        <v>10</v>
      </c>
      <c r="P23" s="22">
        <f t="shared" si="5"/>
        <v>0</v>
      </c>
    </row>
    <row r="24" spans="1:16" s="17" customFormat="1" ht="36" customHeight="1">
      <c r="A24" s="145" t="s">
        <v>36</v>
      </c>
      <c r="B24" s="146"/>
      <c r="C24" s="146"/>
      <c r="D24" s="146"/>
      <c r="E24" s="146"/>
      <c r="F24" s="146"/>
      <c r="G24" s="146"/>
      <c r="H24" s="147"/>
      <c r="I24" s="65">
        <v>116.2</v>
      </c>
      <c r="J24" s="21">
        <f>SUM(J25)</f>
        <v>2531</v>
      </c>
      <c r="K24" s="21">
        <f t="shared" ref="K24:N24" si="7">SUM(K25)</f>
        <v>0</v>
      </c>
      <c r="L24" s="21">
        <f t="shared" si="7"/>
        <v>2693</v>
      </c>
      <c r="M24" s="21">
        <f t="shared" si="7"/>
        <v>0</v>
      </c>
      <c r="N24" s="21">
        <f t="shared" si="7"/>
        <v>2668</v>
      </c>
      <c r="O24" s="21">
        <f t="shared" si="4"/>
        <v>7892</v>
      </c>
      <c r="P24" s="21">
        <f t="shared" si="5"/>
        <v>917050.4</v>
      </c>
    </row>
    <row r="25" spans="1:16" s="17" customFormat="1" ht="46.5" customHeight="1" outlineLevel="1">
      <c r="A25" s="169" t="s">
        <v>37</v>
      </c>
      <c r="B25" s="170"/>
      <c r="C25" s="170"/>
      <c r="D25" s="170"/>
      <c r="E25" s="170"/>
      <c r="F25" s="170"/>
      <c r="G25" s="170"/>
      <c r="H25" s="171"/>
      <c r="I25" s="67"/>
      <c r="J25" s="5">
        <v>2531</v>
      </c>
      <c r="K25" s="5"/>
      <c r="L25" s="5">
        <v>2693</v>
      </c>
      <c r="M25" s="5"/>
      <c r="N25" s="5">
        <v>2668</v>
      </c>
      <c r="O25" s="23">
        <f t="shared" si="4"/>
        <v>7892</v>
      </c>
      <c r="P25" s="23">
        <f t="shared" si="5"/>
        <v>0</v>
      </c>
    </row>
    <row r="26" spans="1:16" s="17" customFormat="1" ht="32.25" customHeight="1">
      <c r="A26" s="145" t="s">
        <v>38</v>
      </c>
      <c r="B26" s="146"/>
      <c r="C26" s="146"/>
      <c r="D26" s="146"/>
      <c r="E26" s="146"/>
      <c r="F26" s="146"/>
      <c r="G26" s="146"/>
      <c r="H26" s="147"/>
      <c r="I26" s="65">
        <v>348.3</v>
      </c>
      <c r="J26" s="21">
        <f>SUM(J27)</f>
        <v>414</v>
      </c>
      <c r="K26" s="21">
        <f t="shared" ref="K26:N26" si="8">SUM(K27)</f>
        <v>0</v>
      </c>
      <c r="L26" s="21">
        <f t="shared" si="8"/>
        <v>561</v>
      </c>
      <c r="M26" s="21">
        <f t="shared" si="8"/>
        <v>0</v>
      </c>
      <c r="N26" s="21">
        <f t="shared" si="8"/>
        <v>502</v>
      </c>
      <c r="O26" s="21">
        <f t="shared" si="4"/>
        <v>1477</v>
      </c>
      <c r="P26" s="21">
        <f t="shared" si="5"/>
        <v>514439.10000000003</v>
      </c>
    </row>
    <row r="27" spans="1:16" s="17" customFormat="1" ht="15.75" customHeight="1" outlineLevel="1">
      <c r="A27" s="155" t="s">
        <v>39</v>
      </c>
      <c r="B27" s="156"/>
      <c r="C27" s="156"/>
      <c r="D27" s="156"/>
      <c r="E27" s="156"/>
      <c r="F27" s="156"/>
      <c r="G27" s="156"/>
      <c r="H27" s="157"/>
      <c r="I27" s="67"/>
      <c r="J27" s="5">
        <v>414</v>
      </c>
      <c r="K27" s="5"/>
      <c r="L27" s="5">
        <v>561</v>
      </c>
      <c r="M27" s="5"/>
      <c r="N27" s="5">
        <v>502</v>
      </c>
      <c r="O27" s="23">
        <f t="shared" si="4"/>
        <v>1477</v>
      </c>
      <c r="P27" s="23">
        <f t="shared" si="5"/>
        <v>0</v>
      </c>
    </row>
    <row r="28" spans="1:16" s="17" customFormat="1" ht="15.75" customHeight="1">
      <c r="A28" s="145" t="s">
        <v>40</v>
      </c>
      <c r="B28" s="146"/>
      <c r="C28" s="146"/>
      <c r="D28" s="146"/>
      <c r="E28" s="146"/>
      <c r="F28" s="146"/>
      <c r="G28" s="146"/>
      <c r="H28" s="147"/>
      <c r="I28" s="65">
        <v>93.9</v>
      </c>
      <c r="J28" s="21">
        <f>SUM(J29:J32)</f>
        <v>3858</v>
      </c>
      <c r="K28" s="21">
        <f t="shared" ref="K28:N28" si="9">SUM(K29:K32)</f>
        <v>0</v>
      </c>
      <c r="L28" s="21">
        <f t="shared" si="9"/>
        <v>4550</v>
      </c>
      <c r="M28" s="21">
        <f t="shared" si="9"/>
        <v>0</v>
      </c>
      <c r="N28" s="21">
        <f t="shared" si="9"/>
        <v>4699</v>
      </c>
      <c r="O28" s="21">
        <f t="shared" si="4"/>
        <v>13107</v>
      </c>
      <c r="P28" s="21">
        <f t="shared" si="5"/>
        <v>1230747.3</v>
      </c>
    </row>
    <row r="29" spans="1:16" s="17" customFormat="1" ht="15.75" customHeight="1" outlineLevel="1">
      <c r="A29" s="169" t="s">
        <v>41</v>
      </c>
      <c r="B29" s="170"/>
      <c r="C29" s="170"/>
      <c r="D29" s="170"/>
      <c r="E29" s="170"/>
      <c r="F29" s="170"/>
      <c r="G29" s="170"/>
      <c r="H29" s="171"/>
      <c r="I29" s="67"/>
      <c r="J29" s="67">
        <v>1944</v>
      </c>
      <c r="K29" s="67"/>
      <c r="L29" s="67">
        <v>2176</v>
      </c>
      <c r="M29" s="67"/>
      <c r="N29" s="67">
        <v>2412</v>
      </c>
      <c r="O29" s="23">
        <f t="shared" si="4"/>
        <v>6532</v>
      </c>
      <c r="P29" s="23">
        <f t="shared" si="5"/>
        <v>0</v>
      </c>
    </row>
    <row r="30" spans="1:16" s="17" customFormat="1" ht="15.75" customHeight="1" outlineLevel="1">
      <c r="A30" s="169" t="s">
        <v>42</v>
      </c>
      <c r="B30" s="170"/>
      <c r="C30" s="170"/>
      <c r="D30" s="170"/>
      <c r="E30" s="170"/>
      <c r="F30" s="170"/>
      <c r="G30" s="170"/>
      <c r="H30" s="171"/>
      <c r="I30" s="67"/>
      <c r="J30" s="67">
        <v>63</v>
      </c>
      <c r="K30" s="67"/>
      <c r="L30" s="67"/>
      <c r="M30" s="67"/>
      <c r="N30" s="67">
        <v>61</v>
      </c>
      <c r="O30" s="23">
        <f t="shared" si="4"/>
        <v>124</v>
      </c>
      <c r="P30" s="23">
        <f t="shared" si="5"/>
        <v>0</v>
      </c>
    </row>
    <row r="31" spans="1:16" s="17" customFormat="1" ht="15.75" customHeight="1" outlineLevel="1">
      <c r="A31" s="169" t="s">
        <v>43</v>
      </c>
      <c r="B31" s="170"/>
      <c r="C31" s="170"/>
      <c r="D31" s="170"/>
      <c r="E31" s="170"/>
      <c r="F31" s="170"/>
      <c r="G31" s="170"/>
      <c r="H31" s="171"/>
      <c r="I31" s="67"/>
      <c r="J31" s="67">
        <v>1851</v>
      </c>
      <c r="K31" s="67"/>
      <c r="L31" s="67">
        <v>2374</v>
      </c>
      <c r="M31" s="67"/>
      <c r="N31" s="67">
        <v>2226</v>
      </c>
      <c r="O31" s="23">
        <f t="shared" si="4"/>
        <v>6451</v>
      </c>
      <c r="P31" s="23">
        <f t="shared" si="5"/>
        <v>0</v>
      </c>
    </row>
    <row r="32" spans="1:16" s="17" customFormat="1" ht="15.75" customHeight="1" outlineLevel="1">
      <c r="A32" s="169" t="s">
        <v>44</v>
      </c>
      <c r="B32" s="170"/>
      <c r="C32" s="170"/>
      <c r="D32" s="170"/>
      <c r="E32" s="170"/>
      <c r="F32" s="170"/>
      <c r="G32" s="170"/>
      <c r="H32" s="171"/>
      <c r="I32" s="67"/>
      <c r="J32" s="67"/>
      <c r="K32" s="67"/>
      <c r="L32" s="67"/>
      <c r="M32" s="67"/>
      <c r="N32" s="67">
        <v>0</v>
      </c>
      <c r="O32" s="23">
        <f t="shared" si="4"/>
        <v>0</v>
      </c>
      <c r="P32" s="23">
        <f t="shared" si="5"/>
        <v>0</v>
      </c>
    </row>
    <row r="33" spans="1:16" s="17" customFormat="1" ht="83.25" customHeight="1">
      <c r="A33" s="145" t="s">
        <v>45</v>
      </c>
      <c r="B33" s="146"/>
      <c r="C33" s="146"/>
      <c r="D33" s="146"/>
      <c r="E33" s="146"/>
      <c r="F33" s="146"/>
      <c r="G33" s="146"/>
      <c r="H33" s="147"/>
      <c r="I33" s="65">
        <v>638.6</v>
      </c>
      <c r="J33" s="21">
        <f>SUM(J34)</f>
        <v>479</v>
      </c>
      <c r="K33" s="21">
        <f t="shared" ref="K33:N33" si="10">SUM(K34)</f>
        <v>0</v>
      </c>
      <c r="L33" s="21">
        <f t="shared" si="10"/>
        <v>546</v>
      </c>
      <c r="M33" s="21">
        <f t="shared" si="10"/>
        <v>0</v>
      </c>
      <c r="N33" s="21">
        <f t="shared" si="10"/>
        <v>532</v>
      </c>
      <c r="O33" s="21">
        <f t="shared" si="4"/>
        <v>1557</v>
      </c>
      <c r="P33" s="21">
        <f t="shared" si="5"/>
        <v>994300.20000000007</v>
      </c>
    </row>
    <row r="34" spans="1:16" s="17" customFormat="1" ht="15.75" customHeight="1" outlineLevel="1">
      <c r="A34" s="155" t="s">
        <v>46</v>
      </c>
      <c r="B34" s="156"/>
      <c r="C34" s="156"/>
      <c r="D34" s="156"/>
      <c r="E34" s="156"/>
      <c r="F34" s="156"/>
      <c r="G34" s="156"/>
      <c r="H34" s="157"/>
      <c r="I34" s="67"/>
      <c r="J34" s="5">
        <v>479</v>
      </c>
      <c r="K34" s="5"/>
      <c r="L34" s="5">
        <v>546</v>
      </c>
      <c r="M34" s="5"/>
      <c r="N34" s="5">
        <v>532</v>
      </c>
      <c r="O34" s="23">
        <f t="shared" si="4"/>
        <v>1557</v>
      </c>
      <c r="P34" s="23">
        <f t="shared" si="5"/>
        <v>0</v>
      </c>
    </row>
    <row r="35" spans="1:16" s="17" customFormat="1" ht="15.75" customHeight="1">
      <c r="A35" s="145" t="s">
        <v>21</v>
      </c>
      <c r="B35" s="146"/>
      <c r="C35" s="146"/>
      <c r="D35" s="146"/>
      <c r="E35" s="146"/>
      <c r="F35" s="146"/>
      <c r="G35" s="146"/>
      <c r="H35" s="147"/>
      <c r="I35" s="64"/>
      <c r="J35" s="21">
        <f>SUM(J33,J28,J26,J24,J16,J14)</f>
        <v>16903</v>
      </c>
      <c r="K35" s="21">
        <f t="shared" ref="K35:P35" si="11">SUM(K33,K28,K26,K24,K16,K14)</f>
        <v>0</v>
      </c>
      <c r="L35" s="21">
        <f t="shared" si="11"/>
        <v>17344</v>
      </c>
      <c r="M35" s="21">
        <f t="shared" si="11"/>
        <v>0</v>
      </c>
      <c r="N35" s="21">
        <f t="shared" si="11"/>
        <v>20350</v>
      </c>
      <c r="O35" s="21">
        <f t="shared" si="11"/>
        <v>54597</v>
      </c>
      <c r="P35" s="21">
        <f t="shared" si="11"/>
        <v>18225489.800000001</v>
      </c>
    </row>
    <row r="36" spans="1:16" s="17" customFormat="1" ht="15.75" customHeight="1">
      <c r="A36" s="175" t="s">
        <v>47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  <row r="37" spans="1:16" s="17" customFormat="1" ht="33.75" customHeight="1">
      <c r="A37" s="145" t="s">
        <v>48</v>
      </c>
      <c r="B37" s="146"/>
      <c r="C37" s="146"/>
      <c r="D37" s="146"/>
      <c r="E37" s="146"/>
      <c r="F37" s="146"/>
      <c r="G37" s="146"/>
      <c r="H37" s="147"/>
      <c r="I37" s="65">
        <v>87.1</v>
      </c>
      <c r="J37" s="21">
        <f t="shared" ref="J37:N37" si="12">SUM(J38:J45)</f>
        <v>1157</v>
      </c>
      <c r="K37" s="21">
        <f t="shared" si="12"/>
        <v>0</v>
      </c>
      <c r="L37" s="21">
        <f t="shared" si="12"/>
        <v>2269</v>
      </c>
      <c r="M37" s="21">
        <f t="shared" si="12"/>
        <v>0</v>
      </c>
      <c r="N37" s="21">
        <f t="shared" si="12"/>
        <v>894</v>
      </c>
      <c r="O37" s="21">
        <f t="shared" ref="O37:O48" si="13">SUM(J37:N37)</f>
        <v>4320</v>
      </c>
      <c r="P37" s="21">
        <f t="shared" ref="P37:P48" si="14">I37*O37</f>
        <v>376272</v>
      </c>
    </row>
    <row r="38" spans="1:16" s="17" customFormat="1" ht="15.75" customHeight="1" outlineLevel="1">
      <c r="A38" s="169" t="s">
        <v>49</v>
      </c>
      <c r="B38" s="170"/>
      <c r="C38" s="170"/>
      <c r="D38" s="170"/>
      <c r="E38" s="170"/>
      <c r="F38" s="170"/>
      <c r="G38" s="170"/>
      <c r="H38" s="171"/>
      <c r="I38" s="67"/>
      <c r="J38" s="67">
        <v>1</v>
      </c>
      <c r="K38" s="67"/>
      <c r="L38" s="67"/>
      <c r="M38" s="67"/>
      <c r="N38" s="67">
        <v>0</v>
      </c>
      <c r="O38" s="23">
        <f t="shared" si="13"/>
        <v>1</v>
      </c>
      <c r="P38" s="23">
        <f t="shared" si="14"/>
        <v>0</v>
      </c>
    </row>
    <row r="39" spans="1:16" s="17" customFormat="1" ht="15.75" customHeight="1" outlineLevel="1">
      <c r="A39" s="172" t="s">
        <v>50</v>
      </c>
      <c r="B39" s="173"/>
      <c r="C39" s="173"/>
      <c r="D39" s="173"/>
      <c r="E39" s="173"/>
      <c r="F39" s="173"/>
      <c r="G39" s="173"/>
      <c r="H39" s="174"/>
      <c r="I39" s="67"/>
      <c r="J39" s="67">
        <v>618</v>
      </c>
      <c r="K39" s="67"/>
      <c r="L39" s="67">
        <v>486</v>
      </c>
      <c r="M39" s="67"/>
      <c r="N39" s="67">
        <v>384</v>
      </c>
      <c r="O39" s="23">
        <f t="shared" si="13"/>
        <v>1488</v>
      </c>
      <c r="P39" s="23">
        <f t="shared" si="14"/>
        <v>0</v>
      </c>
    </row>
    <row r="40" spans="1:16" s="17" customFormat="1" ht="15.75" customHeight="1" outlineLevel="1">
      <c r="A40" s="172" t="s">
        <v>51</v>
      </c>
      <c r="B40" s="173"/>
      <c r="C40" s="173"/>
      <c r="D40" s="173"/>
      <c r="E40" s="173"/>
      <c r="F40" s="173"/>
      <c r="G40" s="173"/>
      <c r="H40" s="174"/>
      <c r="I40" s="67"/>
      <c r="J40" s="67">
        <v>201</v>
      </c>
      <c r="K40" s="67"/>
      <c r="L40" s="67">
        <v>779</v>
      </c>
      <c r="M40" s="67"/>
      <c r="N40" s="67">
        <v>239</v>
      </c>
      <c r="O40" s="23">
        <f t="shared" si="13"/>
        <v>1219</v>
      </c>
      <c r="P40" s="23">
        <f t="shared" si="14"/>
        <v>0</v>
      </c>
    </row>
    <row r="41" spans="1:16" s="17" customFormat="1" ht="15.75" customHeight="1" outlineLevel="1">
      <c r="A41" s="169" t="s">
        <v>52</v>
      </c>
      <c r="B41" s="170"/>
      <c r="C41" s="170"/>
      <c r="D41" s="170"/>
      <c r="E41" s="170"/>
      <c r="F41" s="170"/>
      <c r="G41" s="170"/>
      <c r="H41" s="171"/>
      <c r="I41" s="67"/>
      <c r="J41" s="67">
        <v>16</v>
      </c>
      <c r="K41" s="67"/>
      <c r="L41" s="67">
        <v>214</v>
      </c>
      <c r="M41" s="67"/>
      <c r="N41" s="67">
        <v>22</v>
      </c>
      <c r="O41" s="23">
        <f t="shared" si="13"/>
        <v>252</v>
      </c>
      <c r="P41" s="23">
        <f t="shared" si="14"/>
        <v>0</v>
      </c>
    </row>
    <row r="42" spans="1:16" s="17" customFormat="1" ht="15.75" customHeight="1" outlineLevel="1">
      <c r="A42" s="172" t="s">
        <v>99</v>
      </c>
      <c r="B42" s="173"/>
      <c r="C42" s="173"/>
      <c r="D42" s="173"/>
      <c r="E42" s="173"/>
      <c r="F42" s="173"/>
      <c r="G42" s="173"/>
      <c r="H42" s="174"/>
      <c r="I42" s="67"/>
      <c r="J42" s="67">
        <v>101</v>
      </c>
      <c r="K42" s="67"/>
      <c r="L42" s="67">
        <v>0</v>
      </c>
      <c r="M42" s="67"/>
      <c r="N42" s="67">
        <v>45</v>
      </c>
      <c r="O42" s="23">
        <f t="shared" si="13"/>
        <v>146</v>
      </c>
      <c r="P42" s="23">
        <f t="shared" si="14"/>
        <v>0</v>
      </c>
    </row>
    <row r="43" spans="1:16" s="17" customFormat="1" ht="15.75" customHeight="1" outlineLevel="1">
      <c r="A43" s="172" t="s">
        <v>53</v>
      </c>
      <c r="B43" s="173"/>
      <c r="C43" s="173"/>
      <c r="D43" s="173"/>
      <c r="E43" s="173"/>
      <c r="F43" s="173"/>
      <c r="G43" s="173"/>
      <c r="H43" s="174"/>
      <c r="I43" s="67"/>
      <c r="J43" s="67"/>
      <c r="K43" s="67"/>
      <c r="L43" s="67">
        <v>225</v>
      </c>
      <c r="M43" s="67"/>
      <c r="N43" s="67">
        <v>104</v>
      </c>
      <c r="O43" s="23">
        <f t="shared" si="13"/>
        <v>329</v>
      </c>
      <c r="P43" s="23">
        <f t="shared" si="14"/>
        <v>0</v>
      </c>
    </row>
    <row r="44" spans="1:16" s="17" customFormat="1" ht="15.75" customHeight="1" outlineLevel="1">
      <c r="A44" s="172" t="s">
        <v>54</v>
      </c>
      <c r="B44" s="173"/>
      <c r="C44" s="173"/>
      <c r="D44" s="173"/>
      <c r="E44" s="173"/>
      <c r="F44" s="173"/>
      <c r="G44" s="173"/>
      <c r="H44" s="174"/>
      <c r="I44" s="67"/>
      <c r="J44" s="67">
        <v>80</v>
      </c>
      <c r="K44" s="67"/>
      <c r="L44" s="67">
        <v>565</v>
      </c>
      <c r="M44" s="67"/>
      <c r="N44" s="67">
        <v>58</v>
      </c>
      <c r="O44" s="23">
        <f t="shared" si="13"/>
        <v>703</v>
      </c>
      <c r="P44" s="23">
        <f t="shared" si="14"/>
        <v>0</v>
      </c>
    </row>
    <row r="45" spans="1:16" s="17" customFormat="1" ht="15.75" customHeight="1" outlineLevel="1">
      <c r="A45" s="172" t="s">
        <v>55</v>
      </c>
      <c r="B45" s="173"/>
      <c r="C45" s="173"/>
      <c r="D45" s="173"/>
      <c r="E45" s="173"/>
      <c r="F45" s="173"/>
      <c r="G45" s="173"/>
      <c r="H45" s="174"/>
      <c r="I45" s="67"/>
      <c r="J45" s="67">
        <v>140</v>
      </c>
      <c r="K45" s="67"/>
      <c r="L45" s="67"/>
      <c r="M45" s="67"/>
      <c r="N45" s="67">
        <v>42</v>
      </c>
      <c r="O45" s="23">
        <f t="shared" si="13"/>
        <v>182</v>
      </c>
      <c r="P45" s="23">
        <f t="shared" si="14"/>
        <v>0</v>
      </c>
    </row>
    <row r="46" spans="1:16" s="17" customFormat="1" ht="15.75" customHeight="1">
      <c r="A46" s="145" t="s">
        <v>56</v>
      </c>
      <c r="B46" s="146"/>
      <c r="C46" s="146"/>
      <c r="D46" s="146"/>
      <c r="E46" s="146"/>
      <c r="F46" s="146"/>
      <c r="G46" s="146"/>
      <c r="H46" s="147"/>
      <c r="I46" s="65">
        <v>59.4</v>
      </c>
      <c r="J46" s="21">
        <f>SUM(J47)</f>
        <v>0</v>
      </c>
      <c r="K46" s="21">
        <f t="shared" ref="K46:N46" si="15">SUM(K47)</f>
        <v>0</v>
      </c>
      <c r="L46" s="21">
        <f t="shared" si="15"/>
        <v>0</v>
      </c>
      <c r="M46" s="65">
        <f t="shared" si="15"/>
        <v>0</v>
      </c>
      <c r="N46" s="21">
        <f t="shared" si="15"/>
        <v>0</v>
      </c>
      <c r="O46" s="21">
        <f t="shared" si="13"/>
        <v>0</v>
      </c>
      <c r="P46" s="21">
        <f t="shared" si="14"/>
        <v>0</v>
      </c>
    </row>
    <row r="47" spans="1:16" s="17" customFormat="1" ht="33" customHeight="1" outlineLevel="1">
      <c r="A47" s="155" t="s">
        <v>57</v>
      </c>
      <c r="B47" s="156"/>
      <c r="C47" s="156"/>
      <c r="D47" s="156"/>
      <c r="E47" s="156"/>
      <c r="F47" s="156"/>
      <c r="G47" s="156"/>
      <c r="H47" s="157"/>
      <c r="I47" s="66"/>
      <c r="J47" s="4"/>
      <c r="K47" s="4"/>
      <c r="L47" s="4"/>
      <c r="M47" s="4"/>
      <c r="N47" s="4"/>
      <c r="O47" s="22">
        <f t="shared" si="13"/>
        <v>0</v>
      </c>
      <c r="P47" s="22">
        <f t="shared" si="14"/>
        <v>0</v>
      </c>
    </row>
    <row r="48" spans="1:16" s="17" customFormat="1" ht="35.25" customHeight="1">
      <c r="A48" s="145" t="s">
        <v>58</v>
      </c>
      <c r="B48" s="146"/>
      <c r="C48" s="146"/>
      <c r="D48" s="146"/>
      <c r="E48" s="146"/>
      <c r="F48" s="146"/>
      <c r="G48" s="146"/>
      <c r="H48" s="147"/>
      <c r="I48" s="65">
        <v>90.8</v>
      </c>
      <c r="J48" s="21">
        <v>0</v>
      </c>
      <c r="K48" s="21">
        <v>0</v>
      </c>
      <c r="L48" s="21">
        <v>0</v>
      </c>
      <c r="M48" s="65">
        <v>0</v>
      </c>
      <c r="N48" s="21">
        <v>0</v>
      </c>
      <c r="O48" s="21">
        <f t="shared" si="13"/>
        <v>0</v>
      </c>
      <c r="P48" s="21">
        <f t="shared" si="14"/>
        <v>0</v>
      </c>
    </row>
    <row r="49" spans="1:16" s="17" customFormat="1" ht="15.75" customHeight="1">
      <c r="A49" s="145" t="s">
        <v>21</v>
      </c>
      <c r="B49" s="146"/>
      <c r="C49" s="146"/>
      <c r="D49" s="146"/>
      <c r="E49" s="146"/>
      <c r="F49" s="146"/>
      <c r="G49" s="146"/>
      <c r="H49" s="147"/>
      <c r="I49" s="18"/>
      <c r="J49" s="21">
        <f t="shared" ref="J49:P49" si="16">SUM(J37,J46,J48)</f>
        <v>1157</v>
      </c>
      <c r="K49" s="21">
        <f t="shared" si="16"/>
        <v>0</v>
      </c>
      <c r="L49" s="21">
        <f t="shared" si="16"/>
        <v>2269</v>
      </c>
      <c r="M49" s="21">
        <f t="shared" si="16"/>
        <v>0</v>
      </c>
      <c r="N49" s="21">
        <f t="shared" si="16"/>
        <v>894</v>
      </c>
      <c r="O49" s="21">
        <f t="shared" si="16"/>
        <v>4320</v>
      </c>
      <c r="P49" s="21">
        <f t="shared" si="16"/>
        <v>376272</v>
      </c>
    </row>
    <row r="50" spans="1:16" s="17" customFormat="1" ht="15.75" customHeight="1">
      <c r="A50" s="158" t="s">
        <v>59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</row>
    <row r="51" spans="1:16" s="17" customFormat="1" ht="66" customHeight="1">
      <c r="A51" s="166" t="s">
        <v>60</v>
      </c>
      <c r="B51" s="167"/>
      <c r="C51" s="167"/>
      <c r="D51" s="167"/>
      <c r="E51" s="167"/>
      <c r="F51" s="167"/>
      <c r="G51" s="167"/>
      <c r="H51" s="168"/>
      <c r="I51" s="64">
        <v>235.66</v>
      </c>
      <c r="J51" s="59">
        <f>SUM(J52:J53)</f>
        <v>0</v>
      </c>
      <c r="K51" s="59">
        <f t="shared" ref="K51:N51" si="17">SUM(K52:K53)</f>
        <v>0</v>
      </c>
      <c r="L51" s="59">
        <f t="shared" si="17"/>
        <v>0</v>
      </c>
      <c r="M51" s="59">
        <f t="shared" si="17"/>
        <v>0</v>
      </c>
      <c r="N51" s="59">
        <f t="shared" si="17"/>
        <v>0</v>
      </c>
      <c r="O51" s="18">
        <f>SUM(J51:N51)</f>
        <v>0</v>
      </c>
      <c r="P51" s="18">
        <f t="shared" ref="P51:P84" si="18">I51*O51</f>
        <v>0</v>
      </c>
    </row>
    <row r="52" spans="1:16" s="17" customFormat="1" ht="66" customHeight="1" outlineLevel="1">
      <c r="A52" s="155" t="s">
        <v>61</v>
      </c>
      <c r="B52" s="156"/>
      <c r="C52" s="156"/>
      <c r="D52" s="156"/>
      <c r="E52" s="156"/>
      <c r="F52" s="156"/>
      <c r="G52" s="156"/>
      <c r="H52" s="157"/>
      <c r="I52" s="68"/>
      <c r="J52" s="3"/>
      <c r="K52" s="3"/>
      <c r="L52" s="3"/>
      <c r="M52" s="3"/>
      <c r="N52" s="3"/>
      <c r="O52" s="25">
        <f>SUM(J52:N52)</f>
        <v>0</v>
      </c>
      <c r="P52" s="25">
        <f t="shared" si="18"/>
        <v>0</v>
      </c>
    </row>
    <row r="53" spans="1:16" s="17" customFormat="1" ht="15.75" customHeight="1" outlineLevel="1">
      <c r="A53" s="163" t="s">
        <v>62</v>
      </c>
      <c r="B53" s="164"/>
      <c r="C53" s="164"/>
      <c r="D53" s="164"/>
      <c r="E53" s="164"/>
      <c r="F53" s="164"/>
      <c r="G53" s="164"/>
      <c r="H53" s="165"/>
      <c r="I53" s="68"/>
      <c r="J53" s="3"/>
      <c r="K53" s="3"/>
      <c r="L53" s="3"/>
      <c r="M53" s="3"/>
      <c r="N53" s="3"/>
      <c r="O53" s="25">
        <f>SUM(J53:N53)</f>
        <v>0</v>
      </c>
      <c r="P53" s="25">
        <f t="shared" si="18"/>
        <v>0</v>
      </c>
    </row>
    <row r="54" spans="1:16" s="17" customFormat="1" ht="69" customHeight="1">
      <c r="A54" s="166" t="s">
        <v>63</v>
      </c>
      <c r="B54" s="167"/>
      <c r="C54" s="167"/>
      <c r="D54" s="167"/>
      <c r="E54" s="167"/>
      <c r="F54" s="167"/>
      <c r="G54" s="167"/>
      <c r="H54" s="168"/>
      <c r="I54" s="64">
        <v>95.47</v>
      </c>
      <c r="J54" s="18">
        <f>SUM(J55)</f>
        <v>828</v>
      </c>
      <c r="K54" s="18">
        <f t="shared" ref="K54:N54" si="19">SUM(K55)</f>
        <v>0</v>
      </c>
      <c r="L54" s="18">
        <f t="shared" si="19"/>
        <v>0</v>
      </c>
      <c r="M54" s="18">
        <f t="shared" si="19"/>
        <v>0</v>
      </c>
      <c r="N54" s="18">
        <f t="shared" si="19"/>
        <v>12</v>
      </c>
      <c r="O54" s="18">
        <f>SUM(J54:N54)</f>
        <v>840</v>
      </c>
      <c r="P54" s="18">
        <f t="shared" si="18"/>
        <v>80194.8</v>
      </c>
    </row>
    <row r="55" spans="1:16" s="17" customFormat="1" ht="15.75" customHeight="1" outlineLevel="1">
      <c r="A55" s="152" t="s">
        <v>64</v>
      </c>
      <c r="B55" s="153"/>
      <c r="C55" s="153"/>
      <c r="D55" s="153"/>
      <c r="E55" s="153"/>
      <c r="F55" s="153"/>
      <c r="G55" s="153"/>
      <c r="H55" s="154"/>
      <c r="I55" s="69"/>
      <c r="J55" s="2">
        <v>828</v>
      </c>
      <c r="K55" s="2"/>
      <c r="L55" s="2"/>
      <c r="M55" s="2"/>
      <c r="N55" s="2">
        <v>12</v>
      </c>
      <c r="O55" s="26">
        <v>0</v>
      </c>
      <c r="P55" s="26">
        <f t="shared" si="18"/>
        <v>0</v>
      </c>
    </row>
    <row r="56" spans="1:16" s="17" customFormat="1" ht="32.25" customHeight="1">
      <c r="A56" s="166" t="s">
        <v>65</v>
      </c>
      <c r="B56" s="167"/>
      <c r="C56" s="167"/>
      <c r="D56" s="167"/>
      <c r="E56" s="167"/>
      <c r="F56" s="167"/>
      <c r="G56" s="167"/>
      <c r="H56" s="168"/>
      <c r="I56" s="64">
        <v>182</v>
      </c>
      <c r="J56" s="18">
        <f t="shared" ref="J56:N56" si="20">SUM(J57:J67)</f>
        <v>2364</v>
      </c>
      <c r="K56" s="18">
        <f t="shared" si="20"/>
        <v>0</v>
      </c>
      <c r="L56" s="18">
        <f t="shared" si="20"/>
        <v>16529</v>
      </c>
      <c r="M56" s="18">
        <f t="shared" si="20"/>
        <v>0</v>
      </c>
      <c r="N56" s="18">
        <f t="shared" si="20"/>
        <v>17310</v>
      </c>
      <c r="O56" s="18">
        <f t="shared" ref="O56:O84" si="21">SUM(J56:N56)</f>
        <v>36203</v>
      </c>
      <c r="P56" s="18">
        <f t="shared" si="18"/>
        <v>6588946</v>
      </c>
    </row>
    <row r="57" spans="1:16" s="17" customFormat="1" ht="15.75" customHeight="1" outlineLevel="1">
      <c r="A57" s="152" t="s">
        <v>66</v>
      </c>
      <c r="B57" s="153"/>
      <c r="C57" s="153"/>
      <c r="D57" s="153"/>
      <c r="E57" s="153"/>
      <c r="F57" s="153"/>
      <c r="G57" s="153"/>
      <c r="H57" s="154"/>
      <c r="I57" s="69"/>
      <c r="J57" s="69">
        <v>665</v>
      </c>
      <c r="K57" s="69"/>
      <c r="L57" s="69"/>
      <c r="M57" s="69"/>
      <c r="N57" s="69">
        <v>242</v>
      </c>
      <c r="O57" s="26">
        <f t="shared" si="21"/>
        <v>907</v>
      </c>
      <c r="P57" s="26">
        <f t="shared" si="18"/>
        <v>0</v>
      </c>
    </row>
    <row r="58" spans="1:16" s="17" customFormat="1" ht="15.75" customHeight="1" outlineLevel="1">
      <c r="A58" s="152" t="s">
        <v>67</v>
      </c>
      <c r="B58" s="153"/>
      <c r="C58" s="153"/>
      <c r="D58" s="153"/>
      <c r="E58" s="153"/>
      <c r="F58" s="153"/>
      <c r="G58" s="153"/>
      <c r="H58" s="154"/>
      <c r="I58" s="69"/>
      <c r="J58" s="69">
        <v>573</v>
      </c>
      <c r="K58" s="69"/>
      <c r="L58" s="69"/>
      <c r="M58" s="69"/>
      <c r="N58" s="69">
        <v>104</v>
      </c>
      <c r="O58" s="26">
        <f t="shared" si="21"/>
        <v>677</v>
      </c>
      <c r="P58" s="26">
        <f t="shared" si="18"/>
        <v>0</v>
      </c>
    </row>
    <row r="59" spans="1:16" s="17" customFormat="1" ht="15.75" customHeight="1" outlineLevel="1">
      <c r="A59" s="152" t="s">
        <v>68</v>
      </c>
      <c r="B59" s="153"/>
      <c r="C59" s="153"/>
      <c r="D59" s="153"/>
      <c r="E59" s="153"/>
      <c r="F59" s="153"/>
      <c r="G59" s="153"/>
      <c r="H59" s="154"/>
      <c r="I59" s="69"/>
      <c r="J59" s="69">
        <v>247</v>
      </c>
      <c r="K59" s="69"/>
      <c r="L59" s="69"/>
      <c r="M59" s="69"/>
      <c r="N59" s="69">
        <v>0</v>
      </c>
      <c r="O59" s="26">
        <f t="shared" si="21"/>
        <v>247</v>
      </c>
      <c r="P59" s="26">
        <f t="shared" si="18"/>
        <v>0</v>
      </c>
    </row>
    <row r="60" spans="1:16" s="17" customFormat="1" ht="15.75" customHeight="1" outlineLevel="1">
      <c r="A60" s="152" t="s">
        <v>69</v>
      </c>
      <c r="B60" s="153"/>
      <c r="C60" s="153"/>
      <c r="D60" s="153"/>
      <c r="E60" s="153"/>
      <c r="F60" s="153"/>
      <c r="G60" s="153"/>
      <c r="H60" s="154"/>
      <c r="I60" s="69"/>
      <c r="J60" s="69">
        <v>181</v>
      </c>
      <c r="K60" s="69"/>
      <c r="L60" s="69">
        <v>3195</v>
      </c>
      <c r="M60" s="69"/>
      <c r="N60" s="69">
        <v>5</v>
      </c>
      <c r="O60" s="26">
        <f t="shared" si="21"/>
        <v>3381</v>
      </c>
      <c r="P60" s="26">
        <f t="shared" si="18"/>
        <v>0</v>
      </c>
    </row>
    <row r="61" spans="1:16" s="17" customFormat="1" ht="15.75" customHeight="1" outlineLevel="1">
      <c r="A61" s="152" t="s">
        <v>70</v>
      </c>
      <c r="B61" s="153"/>
      <c r="C61" s="153"/>
      <c r="D61" s="153"/>
      <c r="E61" s="153"/>
      <c r="F61" s="153"/>
      <c r="G61" s="153"/>
      <c r="H61" s="154"/>
      <c r="I61" s="69"/>
      <c r="J61" s="69">
        <v>445</v>
      </c>
      <c r="K61" s="69"/>
      <c r="L61" s="69">
        <v>0</v>
      </c>
      <c r="M61" s="69"/>
      <c r="N61" s="69">
        <v>586</v>
      </c>
      <c r="O61" s="26">
        <f t="shared" si="21"/>
        <v>1031</v>
      </c>
      <c r="P61" s="26">
        <f t="shared" si="18"/>
        <v>0</v>
      </c>
    </row>
    <row r="62" spans="1:16" s="17" customFormat="1" ht="15.75" customHeight="1" outlineLevel="1">
      <c r="A62" s="152" t="s">
        <v>100</v>
      </c>
      <c r="B62" s="153"/>
      <c r="C62" s="153"/>
      <c r="D62" s="153"/>
      <c r="E62" s="153"/>
      <c r="F62" s="153"/>
      <c r="G62" s="153"/>
      <c r="H62" s="154"/>
      <c r="I62" s="69"/>
      <c r="J62" s="69">
        <v>4</v>
      </c>
      <c r="K62" s="69"/>
      <c r="L62" s="69"/>
      <c r="M62" s="69"/>
      <c r="N62" s="69">
        <v>0</v>
      </c>
      <c r="O62" s="26">
        <f t="shared" si="21"/>
        <v>4</v>
      </c>
      <c r="P62" s="26">
        <f t="shared" si="18"/>
        <v>0</v>
      </c>
    </row>
    <row r="63" spans="1:16" s="17" customFormat="1" ht="15.75" customHeight="1" outlineLevel="1">
      <c r="A63" s="152" t="s">
        <v>72</v>
      </c>
      <c r="B63" s="153"/>
      <c r="C63" s="153"/>
      <c r="D63" s="153"/>
      <c r="E63" s="153"/>
      <c r="F63" s="153"/>
      <c r="G63" s="153"/>
      <c r="H63" s="154"/>
      <c r="I63" s="69"/>
      <c r="J63" s="69">
        <v>6</v>
      </c>
      <c r="K63" s="69"/>
      <c r="L63" s="69">
        <v>251</v>
      </c>
      <c r="M63" s="69"/>
      <c r="N63" s="69">
        <v>225</v>
      </c>
      <c r="O63" s="26">
        <f t="shared" si="21"/>
        <v>482</v>
      </c>
      <c r="P63" s="26">
        <f t="shared" si="18"/>
        <v>0</v>
      </c>
    </row>
    <row r="64" spans="1:16" s="17" customFormat="1" ht="15.75" customHeight="1" outlineLevel="1">
      <c r="A64" s="152" t="s">
        <v>73</v>
      </c>
      <c r="B64" s="153"/>
      <c r="C64" s="153"/>
      <c r="D64" s="153"/>
      <c r="E64" s="153"/>
      <c r="F64" s="153"/>
      <c r="G64" s="153"/>
      <c r="H64" s="154"/>
      <c r="I64" s="69"/>
      <c r="J64" s="69"/>
      <c r="K64" s="69"/>
      <c r="L64" s="69">
        <v>10043</v>
      </c>
      <c r="M64" s="69"/>
      <c r="N64" s="69">
        <v>12954</v>
      </c>
      <c r="O64" s="26">
        <f t="shared" si="21"/>
        <v>22997</v>
      </c>
      <c r="P64" s="26">
        <f t="shared" si="18"/>
        <v>0</v>
      </c>
    </row>
    <row r="65" spans="1:16" s="17" customFormat="1" ht="15.75" customHeight="1" outlineLevel="1">
      <c r="A65" s="152" t="s">
        <v>74</v>
      </c>
      <c r="B65" s="153"/>
      <c r="C65" s="153"/>
      <c r="D65" s="153"/>
      <c r="E65" s="153"/>
      <c r="F65" s="153"/>
      <c r="G65" s="153"/>
      <c r="H65" s="154"/>
      <c r="I65" s="69"/>
      <c r="J65" s="69">
        <v>2</v>
      </c>
      <c r="K65" s="69"/>
      <c r="L65" s="69">
        <v>373</v>
      </c>
      <c r="M65" s="69"/>
      <c r="N65" s="69">
        <v>284</v>
      </c>
      <c r="O65" s="26">
        <f t="shared" si="21"/>
        <v>659</v>
      </c>
      <c r="P65" s="26">
        <f t="shared" si="18"/>
        <v>0</v>
      </c>
    </row>
    <row r="66" spans="1:16" s="17" customFormat="1" ht="15.75" customHeight="1" outlineLevel="1">
      <c r="A66" s="160" t="s">
        <v>101</v>
      </c>
      <c r="B66" s="161"/>
      <c r="C66" s="161"/>
      <c r="D66" s="161"/>
      <c r="E66" s="161"/>
      <c r="F66" s="161"/>
      <c r="G66" s="161"/>
      <c r="H66" s="162"/>
      <c r="I66" s="69"/>
      <c r="J66" s="69"/>
      <c r="K66" s="69"/>
      <c r="L66" s="69">
        <v>2651</v>
      </c>
      <c r="M66" s="69"/>
      <c r="N66" s="69">
        <v>2910</v>
      </c>
      <c r="O66" s="26">
        <f t="shared" si="21"/>
        <v>5561</v>
      </c>
      <c r="P66" s="26">
        <f t="shared" si="18"/>
        <v>0</v>
      </c>
    </row>
    <row r="67" spans="1:16" s="17" customFormat="1" ht="15.75" customHeight="1" outlineLevel="1">
      <c r="A67" s="152" t="s">
        <v>75</v>
      </c>
      <c r="B67" s="153"/>
      <c r="C67" s="153"/>
      <c r="D67" s="153"/>
      <c r="E67" s="153"/>
      <c r="F67" s="153"/>
      <c r="G67" s="153"/>
      <c r="H67" s="154"/>
      <c r="I67" s="69"/>
      <c r="J67" s="69">
        <v>241</v>
      </c>
      <c r="K67" s="69"/>
      <c r="L67" s="69">
        <v>16</v>
      </c>
      <c r="M67" s="69"/>
      <c r="N67" s="69">
        <v>0</v>
      </c>
      <c r="O67" s="26">
        <f t="shared" si="21"/>
        <v>257</v>
      </c>
      <c r="P67" s="26">
        <f t="shared" si="18"/>
        <v>0</v>
      </c>
    </row>
    <row r="68" spans="1:16" s="17" customFormat="1" ht="33.75" customHeight="1">
      <c r="A68" s="145" t="s">
        <v>76</v>
      </c>
      <c r="B68" s="146"/>
      <c r="C68" s="146"/>
      <c r="D68" s="146"/>
      <c r="E68" s="146"/>
      <c r="F68" s="146"/>
      <c r="G68" s="146"/>
      <c r="H68" s="147"/>
      <c r="I68" s="65">
        <v>114.61</v>
      </c>
      <c r="J68" s="21">
        <f t="shared" ref="J68:N68" si="22">SUM(J69:J81)</f>
        <v>1623</v>
      </c>
      <c r="K68" s="21">
        <f t="shared" si="22"/>
        <v>0</v>
      </c>
      <c r="L68" s="65">
        <f t="shared" si="22"/>
        <v>11452</v>
      </c>
      <c r="M68" s="21">
        <f t="shared" si="22"/>
        <v>0</v>
      </c>
      <c r="N68" s="21">
        <f t="shared" si="22"/>
        <v>9621</v>
      </c>
      <c r="O68" s="21">
        <f t="shared" si="21"/>
        <v>22696</v>
      </c>
      <c r="P68" s="21">
        <f t="shared" si="18"/>
        <v>2601188.56</v>
      </c>
    </row>
    <row r="69" spans="1:16" s="17" customFormat="1" ht="15.75" customHeight="1" outlineLevel="1">
      <c r="A69" s="152" t="s">
        <v>77</v>
      </c>
      <c r="B69" s="153"/>
      <c r="C69" s="153"/>
      <c r="D69" s="153"/>
      <c r="E69" s="153"/>
      <c r="F69" s="153"/>
      <c r="G69" s="153"/>
      <c r="H69" s="154"/>
      <c r="I69" s="67"/>
      <c r="J69" s="67">
        <v>1475</v>
      </c>
      <c r="K69" s="67"/>
      <c r="L69" s="67">
        <v>3475</v>
      </c>
      <c r="M69" s="67"/>
      <c r="N69" s="67">
        <v>1561</v>
      </c>
      <c r="O69" s="23">
        <f t="shared" si="21"/>
        <v>6511</v>
      </c>
      <c r="P69" s="23">
        <f t="shared" si="18"/>
        <v>0</v>
      </c>
    </row>
    <row r="70" spans="1:16" s="17" customFormat="1" ht="15.75" customHeight="1" outlineLevel="1">
      <c r="A70" s="152" t="s">
        <v>78</v>
      </c>
      <c r="B70" s="153"/>
      <c r="C70" s="153"/>
      <c r="D70" s="153"/>
      <c r="E70" s="153"/>
      <c r="F70" s="153"/>
      <c r="G70" s="153"/>
      <c r="H70" s="154"/>
      <c r="I70" s="67"/>
      <c r="J70" s="67"/>
      <c r="K70" s="67"/>
      <c r="L70" s="67">
        <v>1223</v>
      </c>
      <c r="M70" s="67"/>
      <c r="N70" s="67">
        <v>0</v>
      </c>
      <c r="O70" s="23">
        <f t="shared" si="21"/>
        <v>1223</v>
      </c>
      <c r="P70" s="23">
        <f t="shared" si="18"/>
        <v>0</v>
      </c>
    </row>
    <row r="71" spans="1:16" s="17" customFormat="1" ht="15.75" customHeight="1" outlineLevel="1">
      <c r="A71" s="152" t="s">
        <v>79</v>
      </c>
      <c r="B71" s="153"/>
      <c r="C71" s="153"/>
      <c r="D71" s="153"/>
      <c r="E71" s="153"/>
      <c r="F71" s="153"/>
      <c r="G71" s="153"/>
      <c r="H71" s="154"/>
      <c r="I71" s="67"/>
      <c r="J71" s="67">
        <v>35</v>
      </c>
      <c r="K71" s="67"/>
      <c r="L71" s="67">
        <v>456</v>
      </c>
      <c r="M71" s="67"/>
      <c r="N71" s="67">
        <v>18</v>
      </c>
      <c r="O71" s="23">
        <f t="shared" si="21"/>
        <v>509</v>
      </c>
      <c r="P71" s="23">
        <f t="shared" si="18"/>
        <v>0</v>
      </c>
    </row>
    <row r="72" spans="1:16" s="17" customFormat="1" ht="15.75" customHeight="1" outlineLevel="1">
      <c r="A72" s="152" t="s">
        <v>80</v>
      </c>
      <c r="B72" s="153"/>
      <c r="C72" s="153"/>
      <c r="D72" s="153"/>
      <c r="E72" s="153"/>
      <c r="F72" s="153"/>
      <c r="G72" s="153"/>
      <c r="H72" s="154"/>
      <c r="I72" s="67"/>
      <c r="J72" s="67">
        <v>12</v>
      </c>
      <c r="K72" s="67"/>
      <c r="L72" s="67">
        <v>3195</v>
      </c>
      <c r="M72" s="67"/>
      <c r="N72" s="67">
        <v>3059</v>
      </c>
      <c r="O72" s="23">
        <f t="shared" si="21"/>
        <v>6266</v>
      </c>
      <c r="P72" s="23">
        <f t="shared" si="18"/>
        <v>0</v>
      </c>
    </row>
    <row r="73" spans="1:16" s="17" customFormat="1" ht="15.75" customHeight="1" outlineLevel="1">
      <c r="A73" s="152" t="s">
        <v>81</v>
      </c>
      <c r="B73" s="153"/>
      <c r="C73" s="153"/>
      <c r="D73" s="153"/>
      <c r="E73" s="153"/>
      <c r="F73" s="153"/>
      <c r="G73" s="153"/>
      <c r="H73" s="154"/>
      <c r="I73" s="67"/>
      <c r="J73" s="67">
        <v>11</v>
      </c>
      <c r="K73" s="67"/>
      <c r="L73" s="67">
        <v>0</v>
      </c>
      <c r="M73" s="67"/>
      <c r="N73" s="67">
        <v>10</v>
      </c>
      <c r="O73" s="23">
        <f t="shared" si="21"/>
        <v>21</v>
      </c>
      <c r="P73" s="23">
        <f t="shared" si="18"/>
        <v>0</v>
      </c>
    </row>
    <row r="74" spans="1:16" s="17" customFormat="1" ht="15.75" customHeight="1" outlineLevel="1">
      <c r="A74" s="152" t="s">
        <v>82</v>
      </c>
      <c r="B74" s="153"/>
      <c r="C74" s="153"/>
      <c r="D74" s="153"/>
      <c r="E74" s="153"/>
      <c r="F74" s="153"/>
      <c r="G74" s="153"/>
      <c r="H74" s="154"/>
      <c r="I74" s="67"/>
      <c r="J74" s="130"/>
      <c r="K74" s="67"/>
      <c r="L74" s="130">
        <v>84</v>
      </c>
      <c r="M74" s="67"/>
      <c r="N74" s="67">
        <v>6</v>
      </c>
      <c r="O74" s="23">
        <f t="shared" si="21"/>
        <v>90</v>
      </c>
      <c r="P74" s="23">
        <f t="shared" si="18"/>
        <v>0</v>
      </c>
    </row>
    <row r="75" spans="1:16" s="17" customFormat="1" ht="15.75" customHeight="1" outlineLevel="1">
      <c r="A75" s="152" t="s">
        <v>102</v>
      </c>
      <c r="B75" s="153"/>
      <c r="C75" s="153"/>
      <c r="D75" s="153"/>
      <c r="E75" s="153"/>
      <c r="F75" s="153"/>
      <c r="G75" s="153"/>
      <c r="H75" s="154"/>
      <c r="I75" s="67"/>
      <c r="J75" s="67">
        <v>52</v>
      </c>
      <c r="K75" s="67"/>
      <c r="L75" s="67">
        <v>2777</v>
      </c>
      <c r="M75" s="67"/>
      <c r="N75" s="67">
        <v>1495</v>
      </c>
      <c r="O75" s="23">
        <f t="shared" si="21"/>
        <v>4324</v>
      </c>
      <c r="P75" s="23">
        <f t="shared" si="18"/>
        <v>0</v>
      </c>
    </row>
    <row r="76" spans="1:16" s="17" customFormat="1" ht="15.75" customHeight="1" outlineLevel="1">
      <c r="A76" s="152" t="s">
        <v>84</v>
      </c>
      <c r="B76" s="153"/>
      <c r="C76" s="153"/>
      <c r="D76" s="153"/>
      <c r="E76" s="153"/>
      <c r="F76" s="153"/>
      <c r="G76" s="153"/>
      <c r="H76" s="154"/>
      <c r="I76" s="67"/>
      <c r="J76" s="67"/>
      <c r="K76" s="67"/>
      <c r="L76" s="67">
        <v>0</v>
      </c>
      <c r="M76" s="67"/>
      <c r="N76" s="67">
        <v>3000</v>
      </c>
      <c r="O76" s="23">
        <f t="shared" si="21"/>
        <v>3000</v>
      </c>
      <c r="P76" s="23">
        <f t="shared" si="18"/>
        <v>0</v>
      </c>
    </row>
    <row r="77" spans="1:16" s="17" customFormat="1" ht="15.75" customHeight="1" outlineLevel="1">
      <c r="A77" s="152" t="s">
        <v>134</v>
      </c>
      <c r="B77" s="153"/>
      <c r="C77" s="153"/>
      <c r="D77" s="153"/>
      <c r="E77" s="153"/>
      <c r="F77" s="153"/>
      <c r="G77" s="153"/>
      <c r="H77" s="154"/>
      <c r="I77" s="67"/>
      <c r="J77" s="67"/>
      <c r="K77" s="67"/>
      <c r="L77" s="67">
        <v>242</v>
      </c>
      <c r="M77" s="67"/>
      <c r="N77" s="67">
        <v>0</v>
      </c>
      <c r="O77" s="67">
        <f t="shared" si="21"/>
        <v>242</v>
      </c>
      <c r="P77" s="67">
        <f t="shared" si="18"/>
        <v>0</v>
      </c>
    </row>
    <row r="78" spans="1:16" s="17" customFormat="1" ht="15.75" customHeight="1" outlineLevel="1">
      <c r="A78" s="152" t="s">
        <v>85</v>
      </c>
      <c r="B78" s="153"/>
      <c r="C78" s="153"/>
      <c r="D78" s="153"/>
      <c r="E78" s="153"/>
      <c r="F78" s="153"/>
      <c r="G78" s="153"/>
      <c r="H78" s="154"/>
      <c r="I78" s="67"/>
      <c r="J78" s="67"/>
      <c r="K78" s="67"/>
      <c r="L78" s="67">
        <v>0</v>
      </c>
      <c r="M78" s="67"/>
      <c r="N78" s="67">
        <v>308</v>
      </c>
      <c r="O78" s="67">
        <f t="shared" si="21"/>
        <v>308</v>
      </c>
      <c r="P78" s="23">
        <f t="shared" si="18"/>
        <v>0</v>
      </c>
    </row>
    <row r="79" spans="1:16" s="17" customFormat="1" ht="15.75" customHeight="1" outlineLevel="1">
      <c r="A79" s="152" t="s">
        <v>86</v>
      </c>
      <c r="B79" s="153"/>
      <c r="C79" s="153"/>
      <c r="D79" s="153"/>
      <c r="E79" s="153"/>
      <c r="F79" s="153"/>
      <c r="G79" s="153"/>
      <c r="H79" s="154"/>
      <c r="I79" s="67"/>
      <c r="J79" s="67">
        <v>9</v>
      </c>
      <c r="K79" s="67"/>
      <c r="L79" s="67">
        <v>0</v>
      </c>
      <c r="M79" s="67"/>
      <c r="N79" s="67">
        <v>1</v>
      </c>
      <c r="O79" s="23">
        <f t="shared" si="21"/>
        <v>10</v>
      </c>
      <c r="P79" s="23">
        <f t="shared" si="18"/>
        <v>0</v>
      </c>
    </row>
    <row r="80" spans="1:16" s="17" customFormat="1" ht="15.75" customHeight="1" outlineLevel="1">
      <c r="A80" s="152" t="s">
        <v>87</v>
      </c>
      <c r="B80" s="153"/>
      <c r="C80" s="153"/>
      <c r="D80" s="153"/>
      <c r="E80" s="153"/>
      <c r="F80" s="153"/>
      <c r="G80" s="153"/>
      <c r="H80" s="154"/>
      <c r="I80" s="67"/>
      <c r="J80" s="67">
        <v>29</v>
      </c>
      <c r="K80" s="67"/>
      <c r="L80" s="67">
        <v>0</v>
      </c>
      <c r="M80" s="67"/>
      <c r="N80" s="67">
        <v>163</v>
      </c>
      <c r="O80" s="23">
        <f t="shared" si="21"/>
        <v>192</v>
      </c>
      <c r="P80" s="23">
        <f t="shared" si="18"/>
        <v>0</v>
      </c>
    </row>
    <row r="81" spans="1:16" s="17" customFormat="1" ht="15.75" customHeight="1" outlineLevel="1">
      <c r="A81" s="152" t="s">
        <v>88</v>
      </c>
      <c r="B81" s="153"/>
      <c r="C81" s="153"/>
      <c r="D81" s="153"/>
      <c r="E81" s="153"/>
      <c r="F81" s="153"/>
      <c r="G81" s="153"/>
      <c r="H81" s="154"/>
      <c r="I81" s="67"/>
      <c r="J81" s="67"/>
      <c r="K81" s="67"/>
      <c r="L81" s="67">
        <v>0</v>
      </c>
      <c r="M81" s="67"/>
      <c r="N81" s="67">
        <v>0</v>
      </c>
      <c r="O81" s="23">
        <f t="shared" si="21"/>
        <v>0</v>
      </c>
      <c r="P81" s="23">
        <f t="shared" si="18"/>
        <v>0</v>
      </c>
    </row>
    <row r="82" spans="1:16" s="17" customFormat="1" ht="30.75" customHeight="1">
      <c r="A82" s="145" t="s">
        <v>103</v>
      </c>
      <c r="B82" s="146"/>
      <c r="C82" s="146"/>
      <c r="D82" s="146"/>
      <c r="E82" s="146"/>
      <c r="F82" s="146"/>
      <c r="G82" s="146"/>
      <c r="H82" s="147"/>
      <c r="I82" s="65">
        <v>140.82</v>
      </c>
      <c r="J82" s="21">
        <f>SUM(J83:J84)</f>
        <v>20</v>
      </c>
      <c r="K82" s="65">
        <f t="shared" ref="K82:N82" si="23">SUM(K83:K84)</f>
        <v>0</v>
      </c>
      <c r="L82" s="65">
        <f t="shared" si="23"/>
        <v>1448</v>
      </c>
      <c r="M82" s="65">
        <f t="shared" si="23"/>
        <v>0</v>
      </c>
      <c r="N82" s="65">
        <f t="shared" si="23"/>
        <v>4336</v>
      </c>
      <c r="O82" s="21">
        <f t="shared" si="21"/>
        <v>5804</v>
      </c>
      <c r="P82" s="21">
        <f t="shared" si="18"/>
        <v>817319.27999999991</v>
      </c>
    </row>
    <row r="83" spans="1:16" s="17" customFormat="1" ht="15.75" customHeight="1" outlineLevel="1">
      <c r="A83" s="155" t="s">
        <v>135</v>
      </c>
      <c r="B83" s="156"/>
      <c r="C83" s="156"/>
      <c r="D83" s="156"/>
      <c r="E83" s="156"/>
      <c r="F83" s="156"/>
      <c r="G83" s="156"/>
      <c r="H83" s="157"/>
      <c r="I83" s="67"/>
      <c r="J83" s="5"/>
      <c r="K83" s="5"/>
      <c r="L83" s="5">
        <v>97</v>
      </c>
      <c r="M83" s="5"/>
      <c r="N83" s="5"/>
      <c r="O83" s="67">
        <f t="shared" si="21"/>
        <v>97</v>
      </c>
      <c r="P83" s="67">
        <f t="shared" si="18"/>
        <v>0</v>
      </c>
    </row>
    <row r="84" spans="1:16" s="17" customFormat="1" ht="15.75" customHeight="1" outlineLevel="1">
      <c r="A84" s="155" t="s">
        <v>90</v>
      </c>
      <c r="B84" s="156"/>
      <c r="C84" s="156"/>
      <c r="D84" s="156"/>
      <c r="E84" s="156"/>
      <c r="F84" s="156"/>
      <c r="G84" s="156"/>
      <c r="H84" s="157"/>
      <c r="I84" s="23"/>
      <c r="J84" s="5">
        <v>20</v>
      </c>
      <c r="K84" s="5"/>
      <c r="L84" s="5">
        <v>1351</v>
      </c>
      <c r="M84" s="5"/>
      <c r="N84" s="5">
        <v>4336</v>
      </c>
      <c r="O84" s="23">
        <f t="shared" si="21"/>
        <v>5707</v>
      </c>
      <c r="P84" s="23">
        <f t="shared" si="18"/>
        <v>0</v>
      </c>
    </row>
    <row r="85" spans="1:16" s="17" customFormat="1" ht="15.75" customHeight="1">
      <c r="A85" s="145" t="s">
        <v>21</v>
      </c>
      <c r="B85" s="146"/>
      <c r="C85" s="146"/>
      <c r="D85" s="146"/>
      <c r="E85" s="146"/>
      <c r="F85" s="146"/>
      <c r="G85" s="146"/>
      <c r="H85" s="147"/>
      <c r="I85" s="18"/>
      <c r="J85" s="21">
        <f t="shared" ref="J85:P85" si="24">SUM(J82,J68,J56,J54,J51)</f>
        <v>4835</v>
      </c>
      <c r="K85" s="21">
        <f t="shared" si="24"/>
        <v>0</v>
      </c>
      <c r="L85" s="21">
        <f t="shared" si="24"/>
        <v>29429</v>
      </c>
      <c r="M85" s="21">
        <f t="shared" si="24"/>
        <v>0</v>
      </c>
      <c r="N85" s="21">
        <f t="shared" si="24"/>
        <v>31279</v>
      </c>
      <c r="O85" s="21">
        <f t="shared" si="24"/>
        <v>65543</v>
      </c>
      <c r="P85" s="21">
        <f t="shared" si="24"/>
        <v>10087648.640000001</v>
      </c>
    </row>
    <row r="86" spans="1:16" s="17" customFormat="1" ht="34.5" customHeight="1">
      <c r="A86" s="158" t="s">
        <v>91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1:16" s="17" customFormat="1" ht="34.5" customHeight="1">
      <c r="A87" s="145" t="s">
        <v>92</v>
      </c>
      <c r="B87" s="146"/>
      <c r="C87" s="146"/>
      <c r="D87" s="146"/>
      <c r="E87" s="146"/>
      <c r="F87" s="146"/>
      <c r="G87" s="146"/>
      <c r="H87" s="147"/>
      <c r="I87" s="65">
        <v>127.3</v>
      </c>
      <c r="J87" s="21">
        <f>SUM(J88)</f>
        <v>0</v>
      </c>
      <c r="K87" s="21">
        <f t="shared" ref="K87:N87" si="25">SUM(K88)</f>
        <v>0</v>
      </c>
      <c r="L87" s="21">
        <f t="shared" si="25"/>
        <v>21</v>
      </c>
      <c r="M87" s="21">
        <f t="shared" si="25"/>
        <v>0</v>
      </c>
      <c r="N87" s="21">
        <f t="shared" si="25"/>
        <v>214</v>
      </c>
      <c r="O87" s="21">
        <f>SUM(J87:N87)</f>
        <v>235</v>
      </c>
      <c r="P87" s="21">
        <f>I87*O87</f>
        <v>29915.5</v>
      </c>
    </row>
    <row r="88" spans="1:16" s="27" customFormat="1" ht="15.75" customHeight="1" outlineLevel="1">
      <c r="A88" s="149" t="s">
        <v>95</v>
      </c>
      <c r="B88" s="149"/>
      <c r="C88" s="149"/>
      <c r="D88" s="149"/>
      <c r="E88" s="149"/>
      <c r="F88" s="149"/>
      <c r="G88" s="149"/>
      <c r="H88" s="150"/>
      <c r="I88" s="66"/>
      <c r="J88" s="4"/>
      <c r="K88" s="4"/>
      <c r="L88" s="4">
        <v>21</v>
      </c>
      <c r="M88" s="4"/>
      <c r="N88" s="4">
        <v>214</v>
      </c>
      <c r="O88" s="22"/>
      <c r="P88" s="22"/>
    </row>
    <row r="89" spans="1:16" s="17" customFormat="1" ht="33.75" customHeight="1">
      <c r="A89" s="145" t="s">
        <v>93</v>
      </c>
      <c r="B89" s="146"/>
      <c r="C89" s="146"/>
      <c r="D89" s="146"/>
      <c r="E89" s="146"/>
      <c r="F89" s="146"/>
      <c r="G89" s="146"/>
      <c r="H89" s="147"/>
      <c r="I89" s="65">
        <v>201.34</v>
      </c>
      <c r="J89" s="21">
        <f>SUM(J90)</f>
        <v>1085</v>
      </c>
      <c r="K89" s="21">
        <f t="shared" ref="K89:N89" si="26">SUM(K90)</f>
        <v>0</v>
      </c>
      <c r="L89" s="21">
        <f t="shared" si="26"/>
        <v>0</v>
      </c>
      <c r="M89" s="21">
        <f t="shared" si="26"/>
        <v>0</v>
      </c>
      <c r="N89" s="21">
        <f t="shared" si="26"/>
        <v>1008</v>
      </c>
      <c r="O89" s="21">
        <f>SUM(J89:N89)</f>
        <v>2093</v>
      </c>
      <c r="P89" s="21">
        <f>I89*O89</f>
        <v>421404.62</v>
      </c>
    </row>
    <row r="90" spans="1:16" s="27" customFormat="1" ht="39" customHeight="1" outlineLevel="1">
      <c r="A90" s="149" t="s">
        <v>64</v>
      </c>
      <c r="B90" s="149"/>
      <c r="C90" s="149"/>
      <c r="D90" s="149"/>
      <c r="E90" s="149"/>
      <c r="F90" s="149"/>
      <c r="G90" s="149"/>
      <c r="H90" s="150"/>
      <c r="I90" s="66"/>
      <c r="J90" s="4">
        <v>1085</v>
      </c>
      <c r="K90" s="4"/>
      <c r="L90" s="4"/>
      <c r="M90" s="4"/>
      <c r="N90" s="4">
        <v>1008</v>
      </c>
      <c r="O90" s="22"/>
      <c r="P90" s="22"/>
    </row>
    <row r="91" spans="1:16" s="17" customFormat="1" ht="21" customHeight="1">
      <c r="A91" s="145" t="s">
        <v>94</v>
      </c>
      <c r="B91" s="146"/>
      <c r="C91" s="146"/>
      <c r="D91" s="146"/>
      <c r="E91" s="146"/>
      <c r="F91" s="146"/>
      <c r="G91" s="146"/>
      <c r="H91" s="147"/>
      <c r="I91" s="65">
        <v>128.44</v>
      </c>
      <c r="J91" s="21">
        <f>SUM(J92)</f>
        <v>0</v>
      </c>
      <c r="K91" s="21">
        <f t="shared" ref="K91:N91" si="27">SUM(K92)</f>
        <v>0</v>
      </c>
      <c r="L91" s="21">
        <f t="shared" si="27"/>
        <v>3487</v>
      </c>
      <c r="M91" s="21">
        <f t="shared" si="27"/>
        <v>0</v>
      </c>
      <c r="N91" s="21">
        <f t="shared" si="27"/>
        <v>3213</v>
      </c>
      <c r="O91" s="20">
        <f>SUM(J91:N91)</f>
        <v>6700</v>
      </c>
      <c r="P91" s="20">
        <f>I91*O91</f>
        <v>860548</v>
      </c>
    </row>
    <row r="92" spans="1:16" s="27" customFormat="1" ht="15.75" customHeight="1" outlineLevel="1">
      <c r="A92" s="149" t="s">
        <v>104</v>
      </c>
      <c r="B92" s="149"/>
      <c r="C92" s="149"/>
      <c r="D92" s="149"/>
      <c r="E92" s="149"/>
      <c r="F92" s="149"/>
      <c r="G92" s="149"/>
      <c r="H92" s="150"/>
      <c r="I92" s="22"/>
      <c r="J92" s="4"/>
      <c r="K92" s="4"/>
      <c r="L92" s="4">
        <v>3487</v>
      </c>
      <c r="M92" s="4"/>
      <c r="N92" s="4">
        <v>3213</v>
      </c>
      <c r="O92" s="22"/>
      <c r="P92" s="22"/>
    </row>
    <row r="93" spans="1:16" s="17" customFormat="1" ht="15.75" customHeight="1">
      <c r="A93" s="145" t="s">
        <v>21</v>
      </c>
      <c r="B93" s="146"/>
      <c r="C93" s="146"/>
      <c r="D93" s="146"/>
      <c r="E93" s="146"/>
      <c r="F93" s="146"/>
      <c r="G93" s="146"/>
      <c r="H93" s="147"/>
      <c r="I93" s="18"/>
      <c r="J93" s="21">
        <f>SUM(J87,J89,J91)</f>
        <v>1085</v>
      </c>
      <c r="K93" s="21">
        <f t="shared" ref="K93:N93" si="28">SUM(K87,K89,K91)</f>
        <v>0</v>
      </c>
      <c r="L93" s="21">
        <f t="shared" si="28"/>
        <v>3508</v>
      </c>
      <c r="M93" s="21">
        <f t="shared" si="28"/>
        <v>0</v>
      </c>
      <c r="N93" s="21">
        <f t="shared" si="28"/>
        <v>4435</v>
      </c>
      <c r="O93" s="21">
        <f>SUM(O87:O91)</f>
        <v>9028</v>
      </c>
      <c r="P93" s="21">
        <f>SUM(P87:P91)</f>
        <v>1311868.1200000001</v>
      </c>
    </row>
    <row r="94" spans="1:16" ht="15.75" customHeight="1">
      <c r="A94" s="148" t="s">
        <v>12</v>
      </c>
      <c r="B94" s="148"/>
      <c r="C94" s="148"/>
      <c r="D94" s="148"/>
      <c r="E94" s="148"/>
      <c r="F94" s="148"/>
      <c r="G94" s="148"/>
      <c r="H94" s="148"/>
      <c r="I94" s="58"/>
      <c r="J94" s="58">
        <f t="shared" ref="J94:P94" si="29">SUM(J93,J85,J49,J35,J12)</f>
        <v>35165</v>
      </c>
      <c r="K94" s="58">
        <f t="shared" si="29"/>
        <v>0</v>
      </c>
      <c r="L94" s="58">
        <f t="shared" si="29"/>
        <v>65374</v>
      </c>
      <c r="M94" s="58">
        <f t="shared" si="29"/>
        <v>0</v>
      </c>
      <c r="N94" s="58">
        <f t="shared" si="29"/>
        <v>69030</v>
      </c>
      <c r="O94" s="58">
        <f t="shared" si="29"/>
        <v>169569</v>
      </c>
      <c r="P94" s="58">
        <f t="shared" si="29"/>
        <v>37366531.359999999</v>
      </c>
    </row>
    <row r="96" spans="1:16" s="33" customFormat="1">
      <c r="A96" s="11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2"/>
      <c r="P96" s="32"/>
    </row>
    <row r="97" spans="1:16">
      <c r="A97" s="34"/>
      <c r="B97" s="35"/>
      <c r="C97" s="13"/>
      <c r="D97" s="16"/>
      <c r="E97" s="34"/>
      <c r="F97" s="34"/>
      <c r="G97" s="34"/>
      <c r="H97" s="13"/>
      <c r="I97" s="13"/>
      <c r="J97" s="13"/>
      <c r="K97" s="13"/>
      <c r="L97" s="13"/>
      <c r="M97" s="13"/>
      <c r="N97" s="13"/>
      <c r="O97" s="31"/>
      <c r="P97" s="31"/>
    </row>
    <row r="98" spans="1:16">
      <c r="A98" s="37" t="s">
        <v>151</v>
      </c>
      <c r="B98" s="37"/>
      <c r="C98" s="11"/>
      <c r="D98" s="131"/>
      <c r="E98" s="134"/>
      <c r="F98" s="134"/>
      <c r="G98" s="134"/>
      <c r="H98" s="134"/>
      <c r="I98" s="37"/>
      <c r="J98" s="137" t="s">
        <v>136</v>
      </c>
      <c r="K98" s="138"/>
      <c r="L98" s="138" t="s">
        <v>152</v>
      </c>
      <c r="M98" s="138"/>
      <c r="N98" s="73"/>
      <c r="O98" s="31"/>
      <c r="P98" s="31"/>
    </row>
    <row r="99" spans="1:16" s="40" customFormat="1" ht="18.75">
      <c r="B99" s="41"/>
      <c r="C99" s="41"/>
      <c r="D99" s="41" t="s">
        <v>138</v>
      </c>
      <c r="E99" s="41"/>
      <c r="F99" s="41"/>
      <c r="G99" s="151"/>
      <c r="H99" s="151"/>
      <c r="I99" s="42"/>
      <c r="J99" s="41" t="s">
        <v>23</v>
      </c>
      <c r="K99" s="43"/>
      <c r="L99" s="151" t="s">
        <v>139</v>
      </c>
      <c r="M99" s="151"/>
      <c r="O99" s="46"/>
      <c r="P99" s="46"/>
    </row>
    <row r="100" spans="1:16">
      <c r="A100" s="47"/>
      <c r="B100" s="48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31"/>
      <c r="P100" s="31"/>
    </row>
    <row r="101" spans="1:16">
      <c r="A101" s="133" t="s">
        <v>137</v>
      </c>
      <c r="B101" s="136" t="s">
        <v>144</v>
      </c>
      <c r="C101" s="11"/>
      <c r="D101" s="13"/>
      <c r="E101" s="13"/>
      <c r="F101" s="132"/>
      <c r="G101" s="132"/>
      <c r="H101" s="13"/>
      <c r="I101" s="13"/>
      <c r="J101" s="13"/>
      <c r="K101" s="13"/>
      <c r="L101" s="13"/>
      <c r="M101" s="13"/>
      <c r="N101" s="13"/>
      <c r="O101" s="31"/>
      <c r="P101" s="31"/>
    </row>
    <row r="102" spans="1:16">
      <c r="A102" s="13"/>
      <c r="B102" s="4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31"/>
      <c r="P102" s="31"/>
    </row>
    <row r="103" spans="1:16">
      <c r="A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1"/>
    </row>
    <row r="104" spans="1:16" s="40" customFormat="1" ht="18.75">
      <c r="A104" s="51"/>
      <c r="B104" s="44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5"/>
      <c r="P104" s="45"/>
    </row>
    <row r="105" spans="1:16">
      <c r="A105" s="11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1"/>
      <c r="P105" s="31"/>
    </row>
    <row r="106" spans="1:16">
      <c r="A106" s="11"/>
      <c r="B106" s="11"/>
      <c r="C106" s="11"/>
      <c r="D106" s="11"/>
      <c r="E106" s="11"/>
      <c r="F106" s="11"/>
      <c r="G106" s="11"/>
      <c r="H106" s="11"/>
      <c r="I106" s="29"/>
      <c r="J106" s="30"/>
      <c r="K106" s="30"/>
      <c r="L106" s="30"/>
      <c r="M106" s="30"/>
      <c r="N106" s="30"/>
      <c r="O106" s="31"/>
      <c r="P106" s="31"/>
    </row>
  </sheetData>
  <mergeCells count="98">
    <mergeCell ref="A1:P1"/>
    <mergeCell ref="A2:H4"/>
    <mergeCell ref="I2:I4"/>
    <mergeCell ref="A5:P5"/>
    <mergeCell ref="A6:H6"/>
    <mergeCell ref="A7:H7"/>
    <mergeCell ref="J2:N3"/>
    <mergeCell ref="O2:O4"/>
    <mergeCell ref="P2:P4"/>
    <mergeCell ref="A14:H14"/>
    <mergeCell ref="A11:H11"/>
    <mergeCell ref="A12:H12"/>
    <mergeCell ref="A13:P13"/>
    <mergeCell ref="A8:H8"/>
    <mergeCell ref="A9:H9"/>
    <mergeCell ref="A10:H10"/>
    <mergeCell ref="A15:H15"/>
    <mergeCell ref="A28:H28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6:H16"/>
    <mergeCell ref="A40:H40"/>
    <mergeCell ref="A29:H29"/>
    <mergeCell ref="A30:H30"/>
    <mergeCell ref="A31:H31"/>
    <mergeCell ref="A32:H32"/>
    <mergeCell ref="A33:H33"/>
    <mergeCell ref="A34:H34"/>
    <mergeCell ref="A35:H35"/>
    <mergeCell ref="A36:P36"/>
    <mergeCell ref="A37:H37"/>
    <mergeCell ref="A38:H38"/>
    <mergeCell ref="A39:H39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P50"/>
    <mergeCell ref="A51:H51"/>
    <mergeCell ref="A75:H75"/>
    <mergeCell ref="A64:H64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70:H70"/>
    <mergeCell ref="A71:H71"/>
    <mergeCell ref="A72:H72"/>
    <mergeCell ref="A73:H73"/>
    <mergeCell ref="A74:H74"/>
    <mergeCell ref="A65:H65"/>
    <mergeCell ref="A66:H66"/>
    <mergeCell ref="A67:H67"/>
    <mergeCell ref="A68:H68"/>
    <mergeCell ref="A69:H69"/>
    <mergeCell ref="A91:H91"/>
    <mergeCell ref="A92:H92"/>
    <mergeCell ref="A76:H76"/>
    <mergeCell ref="A83:H83"/>
    <mergeCell ref="A77:H77"/>
    <mergeCell ref="A93:H93"/>
    <mergeCell ref="A94:H94"/>
    <mergeCell ref="A90:H90"/>
    <mergeCell ref="L99:M99"/>
    <mergeCell ref="A78:H78"/>
    <mergeCell ref="A79:H79"/>
    <mergeCell ref="A80:H80"/>
    <mergeCell ref="A81:H81"/>
    <mergeCell ref="A82:H82"/>
    <mergeCell ref="A84:H84"/>
    <mergeCell ref="A85:H85"/>
    <mergeCell ref="A86:P86"/>
    <mergeCell ref="A87:H87"/>
    <mergeCell ref="A88:H88"/>
    <mergeCell ref="A89:H89"/>
    <mergeCell ref="G99:H99"/>
  </mergeCells>
  <pageMargins left="0.82677165354330717" right="0.23622047244094491" top="0.35433070866141736" bottom="0.35433070866141736" header="0" footer="0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9"/>
  <sheetViews>
    <sheetView topLeftCell="A10" zoomScaleSheetLayoutView="55" workbookViewId="0">
      <selection activeCell="N23" sqref="N23"/>
    </sheetView>
  </sheetViews>
  <sheetFormatPr defaultRowHeight="15.75" outlineLevelRow="1"/>
  <cols>
    <col min="1" max="1" width="9.7109375" style="7" customWidth="1"/>
    <col min="2" max="2" width="4.5703125" style="7" customWidth="1"/>
    <col min="3" max="3" width="1.7109375" style="7" customWidth="1"/>
    <col min="4" max="4" width="9.140625" style="7"/>
    <col min="5" max="5" width="3.28515625" style="7" bestFit="1" customWidth="1"/>
    <col min="6" max="6" width="3.28515625" style="7" customWidth="1"/>
    <col min="7" max="7" width="4.5703125" style="7" bestFit="1" customWidth="1"/>
    <col min="8" max="8" width="16.85546875" style="7" customWidth="1"/>
    <col min="9" max="9" width="11" style="8" customWidth="1"/>
    <col min="10" max="10" width="12.140625" style="9" customWidth="1"/>
    <col min="11" max="11" width="6.85546875" style="9" customWidth="1"/>
    <col min="12" max="12" width="6.140625" style="9" customWidth="1"/>
    <col min="13" max="13" width="6" style="9" customWidth="1"/>
    <col min="14" max="14" width="5.42578125" style="9" customWidth="1"/>
    <col min="15" max="15" width="6" style="9" customWidth="1"/>
    <col min="16" max="16" width="6.140625" style="9" customWidth="1"/>
    <col min="17" max="17" width="6" style="9" customWidth="1"/>
    <col min="18" max="29" width="4" style="73" hidden="1" customWidth="1"/>
    <col min="30" max="30" width="0.140625" style="73" customWidth="1"/>
    <col min="31" max="31" width="14.85546875" style="10" bestFit="1" customWidth="1"/>
    <col min="32" max="32" width="13.140625" style="10" bestFit="1" customWidth="1"/>
    <col min="33" max="33" width="5.85546875" style="7" customWidth="1"/>
    <col min="34" max="34" width="5.42578125" style="7" customWidth="1"/>
    <col min="35" max="35" width="5" style="7" customWidth="1"/>
    <col min="36" max="36" width="5.140625" style="7" customWidth="1"/>
    <col min="37" max="37" width="4.7109375" style="7" customWidth="1"/>
    <col min="38" max="39" width="5.28515625" style="7" customWidth="1"/>
    <col min="40" max="40" width="5.140625" style="7" customWidth="1"/>
    <col min="41" max="41" width="4.85546875" style="7" customWidth="1"/>
    <col min="42" max="42" width="5" style="7" customWidth="1"/>
    <col min="43" max="43" width="4.7109375" style="7" customWidth="1"/>
    <col min="44" max="44" width="5.140625" style="7" customWidth="1"/>
    <col min="45" max="45" width="5.42578125" style="7" customWidth="1"/>
    <col min="46" max="46" width="5.28515625" style="7" customWidth="1"/>
    <col min="47" max="47" width="6.28515625" style="7" customWidth="1"/>
    <col min="48" max="48" width="18.85546875" style="7" customWidth="1"/>
    <col min="49" max="49" width="12.140625" style="7" customWidth="1"/>
    <col min="50" max="50" width="13.7109375" style="7" customWidth="1"/>
    <col min="51" max="16384" width="9.140625" style="7"/>
  </cols>
  <sheetData>
    <row r="1" spans="1:51" ht="51" customHeight="1">
      <c r="A1" s="192" t="s">
        <v>143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1"/>
    </row>
    <row r="2" spans="1:51" ht="18.75" customHeight="1">
      <c r="A2" s="193" t="s">
        <v>13</v>
      </c>
      <c r="B2" s="194"/>
      <c r="C2" s="194"/>
      <c r="D2" s="194"/>
      <c r="E2" s="194"/>
      <c r="F2" s="194"/>
      <c r="G2" s="194"/>
      <c r="H2" s="195"/>
      <c r="I2" s="210" t="s">
        <v>1</v>
      </c>
      <c r="J2" s="213"/>
      <c r="K2" s="214"/>
      <c r="L2" s="214"/>
      <c r="M2" s="214"/>
      <c r="N2" s="215"/>
      <c r="O2" s="216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186" t="s">
        <v>14</v>
      </c>
      <c r="AF2" s="189" t="s">
        <v>9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1"/>
    </row>
    <row r="3" spans="1:51" ht="15.75" customHeight="1">
      <c r="A3" s="196"/>
      <c r="B3" s="197"/>
      <c r="C3" s="197"/>
      <c r="D3" s="197"/>
      <c r="E3" s="197"/>
      <c r="F3" s="197"/>
      <c r="G3" s="197"/>
      <c r="H3" s="198"/>
      <c r="I3" s="211"/>
      <c r="J3" s="208" t="s">
        <v>141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188"/>
      <c r="AF3" s="19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1" ht="18.75" customHeight="1">
      <c r="A4" s="199"/>
      <c r="B4" s="200"/>
      <c r="C4" s="200"/>
      <c r="D4" s="200"/>
      <c r="E4" s="200"/>
      <c r="F4" s="200"/>
      <c r="G4" s="200"/>
      <c r="H4" s="201"/>
      <c r="I4" s="212"/>
      <c r="J4" s="57"/>
      <c r="K4" s="57" t="s">
        <v>2</v>
      </c>
      <c r="L4" s="57" t="s">
        <v>3</v>
      </c>
      <c r="M4" s="57" t="s">
        <v>4</v>
      </c>
      <c r="N4" s="57" t="s">
        <v>5</v>
      </c>
      <c r="O4" s="57" t="s">
        <v>6</v>
      </c>
      <c r="P4" s="57" t="s">
        <v>7</v>
      </c>
      <c r="Q4" s="57" t="s">
        <v>8</v>
      </c>
      <c r="R4" s="70" t="s">
        <v>105</v>
      </c>
      <c r="S4" s="70" t="s">
        <v>106</v>
      </c>
      <c r="T4" s="70" t="s">
        <v>107</v>
      </c>
      <c r="U4" s="70" t="s">
        <v>108</v>
      </c>
      <c r="V4" s="70" t="s">
        <v>22</v>
      </c>
      <c r="W4" s="70" t="s">
        <v>109</v>
      </c>
      <c r="X4" s="70" t="s">
        <v>110</v>
      </c>
      <c r="Y4" s="70" t="s">
        <v>111</v>
      </c>
      <c r="Z4" s="70" t="s">
        <v>112</v>
      </c>
      <c r="AA4" s="70" t="s">
        <v>113</v>
      </c>
      <c r="AB4" s="70" t="s">
        <v>114</v>
      </c>
      <c r="AC4" s="70" t="s">
        <v>115</v>
      </c>
      <c r="AD4" s="70" t="s">
        <v>116</v>
      </c>
      <c r="AE4" s="57"/>
      <c r="AF4" s="57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1"/>
      <c r="AW4" s="11"/>
      <c r="AX4" s="11"/>
      <c r="AY4" s="11"/>
    </row>
    <row r="5" spans="1:51" s="17" customFormat="1" ht="15.75" customHeight="1">
      <c r="A5" s="206" t="s">
        <v>10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</row>
    <row r="6" spans="1:51" s="11" customFormat="1" ht="39" customHeight="1">
      <c r="A6" s="204" t="s">
        <v>24</v>
      </c>
      <c r="B6" s="204"/>
      <c r="C6" s="204"/>
      <c r="D6" s="204"/>
      <c r="E6" s="204"/>
      <c r="F6" s="204"/>
      <c r="G6" s="204"/>
      <c r="H6" s="204"/>
      <c r="I6" s="18">
        <v>348.3</v>
      </c>
      <c r="J6" s="65">
        <v>1835</v>
      </c>
      <c r="K6" s="65"/>
      <c r="L6" s="65"/>
      <c r="M6" s="65"/>
      <c r="N6" s="65"/>
      <c r="O6" s="65"/>
      <c r="P6" s="65"/>
      <c r="Q6" s="76"/>
      <c r="R6" s="78"/>
      <c r="S6" s="80"/>
      <c r="T6" s="82"/>
      <c r="U6" s="84"/>
      <c r="V6" s="86"/>
      <c r="W6" s="88"/>
      <c r="X6" s="90"/>
      <c r="Y6" s="92"/>
      <c r="Z6" s="94"/>
      <c r="AA6" s="96"/>
      <c r="AB6" s="98"/>
      <c r="AC6" s="100"/>
      <c r="AD6" s="102"/>
      <c r="AE6" s="21">
        <f>SUM(J6:AD6)</f>
        <v>1835</v>
      </c>
      <c r="AF6" s="21">
        <f>I6*AE6</f>
        <v>639130.5</v>
      </c>
    </row>
    <row r="7" spans="1:51" s="11" customFormat="1" ht="33" customHeight="1">
      <c r="A7" s="204" t="s">
        <v>15</v>
      </c>
      <c r="B7" s="204"/>
      <c r="C7" s="204"/>
      <c r="D7" s="204"/>
      <c r="E7" s="204"/>
      <c r="F7" s="204"/>
      <c r="G7" s="204"/>
      <c r="H7" s="204"/>
      <c r="I7" s="18">
        <v>348.3</v>
      </c>
      <c r="J7" s="65">
        <v>1835</v>
      </c>
      <c r="K7" s="65"/>
      <c r="L7" s="65"/>
      <c r="M7" s="65"/>
      <c r="N7" s="65"/>
      <c r="O7" s="65"/>
      <c r="P7" s="65"/>
      <c r="Q7" s="76"/>
      <c r="R7" s="78"/>
      <c r="S7" s="80"/>
      <c r="T7" s="82"/>
      <c r="U7" s="84"/>
      <c r="V7" s="86"/>
      <c r="W7" s="88"/>
      <c r="X7" s="90"/>
      <c r="Y7" s="92"/>
      <c r="Z7" s="94"/>
      <c r="AA7" s="96"/>
      <c r="AB7" s="98"/>
      <c r="AC7" s="100"/>
      <c r="AD7" s="102"/>
      <c r="AE7" s="21">
        <f>SUM(J7:AD7)</f>
        <v>1835</v>
      </c>
      <c r="AF7" s="21">
        <f>I7*AE7</f>
        <v>639130.5</v>
      </c>
    </row>
    <row r="8" spans="1:51" s="11" customFormat="1" ht="58.5" customHeight="1">
      <c r="A8" s="204" t="s">
        <v>16</v>
      </c>
      <c r="B8" s="204"/>
      <c r="C8" s="204"/>
      <c r="D8" s="204"/>
      <c r="E8" s="204"/>
      <c r="F8" s="204"/>
      <c r="G8" s="204"/>
      <c r="H8" s="204"/>
      <c r="I8" s="18">
        <v>31.9</v>
      </c>
      <c r="J8" s="65">
        <v>1835</v>
      </c>
      <c r="K8" s="65"/>
      <c r="L8" s="65"/>
      <c r="M8" s="65"/>
      <c r="N8" s="65"/>
      <c r="O8" s="65"/>
      <c r="P8" s="65"/>
      <c r="Q8" s="76"/>
      <c r="R8" s="78"/>
      <c r="S8" s="80"/>
      <c r="T8" s="82"/>
      <c r="U8" s="84"/>
      <c r="V8" s="86"/>
      <c r="W8" s="88"/>
      <c r="X8" s="90"/>
      <c r="Y8" s="92"/>
      <c r="Z8" s="94"/>
      <c r="AA8" s="96"/>
      <c r="AB8" s="98"/>
      <c r="AC8" s="100"/>
      <c r="AD8" s="102"/>
      <c r="AE8" s="21">
        <f>SUM(J8:AD8)</f>
        <v>1835</v>
      </c>
      <c r="AF8" s="21">
        <f>I8*AE8</f>
        <v>58536.5</v>
      </c>
    </row>
    <row r="9" spans="1:51" s="11" customFormat="1" ht="66" customHeight="1">
      <c r="A9" s="166" t="s">
        <v>27</v>
      </c>
      <c r="B9" s="167"/>
      <c r="C9" s="167"/>
      <c r="D9" s="167"/>
      <c r="E9" s="167"/>
      <c r="F9" s="167"/>
      <c r="G9" s="167"/>
      <c r="H9" s="168"/>
      <c r="I9" s="18">
        <v>88.2</v>
      </c>
      <c r="J9" s="65">
        <v>1835</v>
      </c>
      <c r="K9" s="65"/>
      <c r="L9" s="65"/>
      <c r="M9" s="65"/>
      <c r="N9" s="65"/>
      <c r="O9" s="65"/>
      <c r="P9" s="65"/>
      <c r="Q9" s="76"/>
      <c r="R9" s="78"/>
      <c r="S9" s="80"/>
      <c r="T9" s="82"/>
      <c r="U9" s="84"/>
      <c r="V9" s="86"/>
      <c r="W9" s="88"/>
      <c r="X9" s="90"/>
      <c r="Y9" s="92"/>
      <c r="Z9" s="94"/>
      <c r="AA9" s="96"/>
      <c r="AB9" s="98"/>
      <c r="AC9" s="100"/>
      <c r="AD9" s="102"/>
      <c r="AE9" s="21">
        <f>SUM(J9:AD9)</f>
        <v>1835</v>
      </c>
      <c r="AF9" s="21">
        <f>I9*AE9</f>
        <v>161847</v>
      </c>
    </row>
    <row r="10" spans="1:51">
      <c r="A10" s="205" t="s">
        <v>21</v>
      </c>
      <c r="B10" s="205"/>
      <c r="C10" s="205"/>
      <c r="D10" s="205"/>
      <c r="E10" s="205"/>
      <c r="F10" s="205"/>
      <c r="G10" s="205"/>
      <c r="H10" s="205"/>
      <c r="I10" s="54"/>
      <c r="J10" s="19">
        <f>SUM(J6:J9)</f>
        <v>7340</v>
      </c>
      <c r="K10" s="19">
        <f t="shared" ref="K10:Q10" si="0">SUM(K6:K9)</f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ref="R10" si="1">SUM(R6:R9)</f>
        <v>0</v>
      </c>
      <c r="S10" s="19">
        <f t="shared" ref="S10:U10" si="2">SUM(S6:S9)</f>
        <v>0</v>
      </c>
      <c r="T10" s="19">
        <f t="shared" si="2"/>
        <v>0</v>
      </c>
      <c r="U10" s="19">
        <f t="shared" si="2"/>
        <v>0</v>
      </c>
      <c r="V10" s="19">
        <f t="shared" ref="V10:X10" si="3">SUM(V6:V9)</f>
        <v>0</v>
      </c>
      <c r="W10" s="19">
        <f t="shared" si="3"/>
        <v>0</v>
      </c>
      <c r="X10" s="19">
        <f t="shared" si="3"/>
        <v>0</v>
      </c>
      <c r="Y10" s="19">
        <f t="shared" ref="Y10:AA10" si="4">SUM(Y6:Y9)</f>
        <v>0</v>
      </c>
      <c r="Z10" s="19">
        <f t="shared" si="4"/>
        <v>0</v>
      </c>
      <c r="AA10" s="19">
        <f t="shared" si="4"/>
        <v>0</v>
      </c>
      <c r="AB10" s="19">
        <f t="shared" ref="AB10:AD10" si="5">SUM(AB6:AB9)</f>
        <v>0</v>
      </c>
      <c r="AC10" s="19">
        <f t="shared" si="5"/>
        <v>0</v>
      </c>
      <c r="AD10" s="19">
        <f t="shared" si="5"/>
        <v>0</v>
      </c>
      <c r="AE10" s="21">
        <f>SUM(AE6:AE9)</f>
        <v>7340</v>
      </c>
      <c r="AF10" s="21">
        <f>SUM(AF6:AF9)</f>
        <v>1498644.5</v>
      </c>
    </row>
    <row r="11" spans="1:51" s="17" customFormat="1" ht="15.75" customHeight="1">
      <c r="A11" s="206" t="s">
        <v>11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</row>
    <row r="12" spans="1:51" ht="47.25" customHeight="1">
      <c r="A12" s="205" t="s">
        <v>19</v>
      </c>
      <c r="B12" s="205"/>
      <c r="C12" s="205"/>
      <c r="D12" s="205"/>
      <c r="E12" s="205"/>
      <c r="F12" s="205"/>
      <c r="G12" s="205"/>
      <c r="H12" s="205"/>
      <c r="I12" s="21">
        <v>638.6</v>
      </c>
      <c r="J12" s="21">
        <f t="shared" ref="J12:Q12" si="6">SUM(J13:J14)</f>
        <v>1644</v>
      </c>
      <c r="K12" s="21">
        <f t="shared" si="6"/>
        <v>0</v>
      </c>
      <c r="L12" s="21">
        <f t="shared" si="6"/>
        <v>0</v>
      </c>
      <c r="M12" s="21">
        <f t="shared" si="6"/>
        <v>0</v>
      </c>
      <c r="N12" s="21">
        <f t="shared" si="6"/>
        <v>0</v>
      </c>
      <c r="O12" s="21">
        <f t="shared" si="6"/>
        <v>0</v>
      </c>
      <c r="P12" s="21">
        <f t="shared" si="6"/>
        <v>0</v>
      </c>
      <c r="Q12" s="21">
        <f t="shared" si="6"/>
        <v>0</v>
      </c>
      <c r="R12" s="65">
        <f t="shared" ref="R12" si="7">SUM(R13:R14)</f>
        <v>0</v>
      </c>
      <c r="S12" s="65">
        <f t="shared" ref="S12:U12" si="8">SUM(S13:S14)</f>
        <v>0</v>
      </c>
      <c r="T12" s="65">
        <f t="shared" si="8"/>
        <v>0</v>
      </c>
      <c r="U12" s="65">
        <f t="shared" si="8"/>
        <v>0</v>
      </c>
      <c r="V12" s="65">
        <f t="shared" ref="V12:X12" si="9">SUM(V13:V14)</f>
        <v>0</v>
      </c>
      <c r="W12" s="65">
        <f t="shared" si="9"/>
        <v>0</v>
      </c>
      <c r="X12" s="65">
        <f t="shared" si="9"/>
        <v>0</v>
      </c>
      <c r="Y12" s="65">
        <f t="shared" ref="Y12:AA12" si="10">SUM(Y13:Y14)</f>
        <v>0</v>
      </c>
      <c r="Z12" s="65">
        <f t="shared" si="10"/>
        <v>0</v>
      </c>
      <c r="AA12" s="65">
        <f t="shared" si="10"/>
        <v>0</v>
      </c>
      <c r="AB12" s="65">
        <f t="shared" ref="AB12:AD12" si="11">SUM(AB13:AB14)</f>
        <v>0</v>
      </c>
      <c r="AC12" s="65">
        <f t="shared" si="11"/>
        <v>0</v>
      </c>
      <c r="AD12" s="65">
        <f t="shared" si="11"/>
        <v>0</v>
      </c>
      <c r="AE12" s="21">
        <f>SUM(J12:AD12)</f>
        <v>1644</v>
      </c>
      <c r="AF12" s="21">
        <f>I12*AE12</f>
        <v>1049858.4000000001</v>
      </c>
    </row>
    <row r="13" spans="1:51" outlineLevel="1">
      <c r="A13" s="203" t="s">
        <v>17</v>
      </c>
      <c r="B13" s="203"/>
      <c r="C13" s="203"/>
      <c r="D13" s="203"/>
      <c r="E13" s="203"/>
      <c r="F13" s="203"/>
      <c r="G13" s="203"/>
      <c r="H13" s="203"/>
      <c r="I13" s="22"/>
      <c r="J13" s="66">
        <v>936</v>
      </c>
      <c r="K13" s="4"/>
      <c r="L13" s="66"/>
      <c r="M13" s="66"/>
      <c r="N13" s="66"/>
      <c r="O13" s="66"/>
      <c r="P13" s="66"/>
      <c r="Q13" s="77"/>
      <c r="R13" s="79"/>
      <c r="S13" s="81"/>
      <c r="T13" s="83"/>
      <c r="U13" s="85"/>
      <c r="V13" s="87"/>
      <c r="W13" s="89"/>
      <c r="X13" s="91"/>
      <c r="Y13" s="93"/>
      <c r="Z13" s="95"/>
      <c r="AA13" s="97"/>
      <c r="AB13" s="99"/>
      <c r="AC13" s="101"/>
      <c r="AD13" s="103"/>
      <c r="AE13" s="22">
        <f>SUM(J13:AD13)</f>
        <v>936</v>
      </c>
      <c r="AF13" s="22">
        <f>I13*AE13</f>
        <v>0</v>
      </c>
    </row>
    <row r="14" spans="1:51" outlineLevel="1">
      <c r="A14" s="203" t="s">
        <v>18</v>
      </c>
      <c r="B14" s="203"/>
      <c r="C14" s="203"/>
      <c r="D14" s="203"/>
      <c r="E14" s="203"/>
      <c r="F14" s="203"/>
      <c r="G14" s="203"/>
      <c r="H14" s="203"/>
      <c r="I14" s="22"/>
      <c r="J14" s="66">
        <v>708</v>
      </c>
      <c r="K14" s="4"/>
      <c r="L14" s="66"/>
      <c r="M14" s="66"/>
      <c r="N14" s="66"/>
      <c r="O14" s="66"/>
      <c r="P14" s="66"/>
      <c r="Q14" s="77"/>
      <c r="R14" s="79"/>
      <c r="S14" s="81"/>
      <c r="T14" s="83"/>
      <c r="U14" s="85"/>
      <c r="V14" s="87"/>
      <c r="W14" s="89"/>
      <c r="X14" s="91"/>
      <c r="Y14" s="93"/>
      <c r="Z14" s="95"/>
      <c r="AA14" s="97"/>
      <c r="AB14" s="99"/>
      <c r="AC14" s="101"/>
      <c r="AD14" s="103"/>
      <c r="AE14" s="22">
        <f>SUM(J14:AD14)</f>
        <v>708</v>
      </c>
      <c r="AF14" s="22">
        <f>I14*AE14</f>
        <v>0</v>
      </c>
    </row>
    <row r="15" spans="1:51" ht="66" customHeight="1">
      <c r="A15" s="145" t="s">
        <v>96</v>
      </c>
      <c r="B15" s="146"/>
      <c r="C15" s="146"/>
      <c r="D15" s="146"/>
      <c r="E15" s="146"/>
      <c r="F15" s="146"/>
      <c r="G15" s="146"/>
      <c r="H15" s="147"/>
      <c r="I15" s="60" t="s">
        <v>117</v>
      </c>
      <c r="J15" s="21">
        <f>SUM(J16)</f>
        <v>1688</v>
      </c>
      <c r="K15" s="21">
        <f t="shared" ref="K15:AD15" si="12">SUM(K16)</f>
        <v>0</v>
      </c>
      <c r="L15" s="21">
        <f t="shared" si="12"/>
        <v>0</v>
      </c>
      <c r="M15" s="21">
        <f t="shared" si="12"/>
        <v>0</v>
      </c>
      <c r="N15" s="21">
        <f t="shared" si="12"/>
        <v>0</v>
      </c>
      <c r="O15" s="21">
        <f t="shared" si="12"/>
        <v>0</v>
      </c>
      <c r="P15" s="21">
        <f t="shared" si="12"/>
        <v>0</v>
      </c>
      <c r="Q15" s="21">
        <f t="shared" si="12"/>
        <v>0</v>
      </c>
      <c r="R15" s="65">
        <f t="shared" si="12"/>
        <v>0</v>
      </c>
      <c r="S15" s="65">
        <f t="shared" si="12"/>
        <v>0</v>
      </c>
      <c r="T15" s="65">
        <f t="shared" si="12"/>
        <v>0</v>
      </c>
      <c r="U15" s="65">
        <f t="shared" si="12"/>
        <v>0</v>
      </c>
      <c r="V15" s="65">
        <f t="shared" si="12"/>
        <v>0</v>
      </c>
      <c r="W15" s="65">
        <f t="shared" si="12"/>
        <v>0</v>
      </c>
      <c r="X15" s="65">
        <f t="shared" si="12"/>
        <v>0</v>
      </c>
      <c r="Y15" s="65">
        <f t="shared" si="12"/>
        <v>0</v>
      </c>
      <c r="Z15" s="65">
        <f t="shared" si="12"/>
        <v>0</v>
      </c>
      <c r="AA15" s="65">
        <f t="shared" si="12"/>
        <v>0</v>
      </c>
      <c r="AB15" s="65">
        <f t="shared" si="12"/>
        <v>0</v>
      </c>
      <c r="AC15" s="65">
        <f t="shared" si="12"/>
        <v>0</v>
      </c>
      <c r="AD15" s="65">
        <f t="shared" si="12"/>
        <v>0</v>
      </c>
      <c r="AE15" s="21">
        <f>SUM(J15:AD15)</f>
        <v>1688</v>
      </c>
      <c r="AF15" s="65">
        <f>I15*AE15</f>
        <v>196145.6</v>
      </c>
    </row>
    <row r="16" spans="1:51" ht="16.5" customHeight="1" outlineLevel="1">
      <c r="A16" s="203" t="s">
        <v>97</v>
      </c>
      <c r="B16" s="203"/>
      <c r="C16" s="203"/>
      <c r="D16" s="203"/>
      <c r="E16" s="203"/>
      <c r="F16" s="203"/>
      <c r="G16" s="203"/>
      <c r="H16" s="203"/>
      <c r="I16" s="22"/>
      <c r="J16" s="4">
        <v>1688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22">
        <f>SUM(J16:AD16)</f>
        <v>1688</v>
      </c>
      <c r="AF16" s="22">
        <f>I16*AE16</f>
        <v>0</v>
      </c>
    </row>
    <row r="17" spans="1:50">
      <c r="A17" s="205" t="s">
        <v>21</v>
      </c>
      <c r="B17" s="205"/>
      <c r="C17" s="205"/>
      <c r="D17" s="205"/>
      <c r="E17" s="205"/>
      <c r="F17" s="205"/>
      <c r="G17" s="205"/>
      <c r="H17" s="205"/>
      <c r="I17" s="61"/>
      <c r="J17" s="21">
        <f t="shared" ref="J17:AF17" si="13">SUM(J12,J15)</f>
        <v>3332</v>
      </c>
      <c r="K17" s="21">
        <f t="shared" si="13"/>
        <v>0</v>
      </c>
      <c r="L17" s="21">
        <f t="shared" si="13"/>
        <v>0</v>
      </c>
      <c r="M17" s="21">
        <f t="shared" si="13"/>
        <v>0</v>
      </c>
      <c r="N17" s="21">
        <f t="shared" si="13"/>
        <v>0</v>
      </c>
      <c r="O17" s="21">
        <f t="shared" si="13"/>
        <v>0</v>
      </c>
      <c r="P17" s="21">
        <f t="shared" si="13"/>
        <v>0</v>
      </c>
      <c r="Q17" s="21">
        <f t="shared" si="13"/>
        <v>0</v>
      </c>
      <c r="R17" s="65">
        <f t="shared" ref="R17" si="14">SUM(R12,R15)</f>
        <v>0</v>
      </c>
      <c r="S17" s="65">
        <f t="shared" ref="S17:U17" si="15">SUM(S12,S15)</f>
        <v>0</v>
      </c>
      <c r="T17" s="65">
        <f t="shared" si="15"/>
        <v>0</v>
      </c>
      <c r="U17" s="65">
        <f t="shared" si="15"/>
        <v>0</v>
      </c>
      <c r="V17" s="65">
        <f t="shared" ref="V17:X17" si="16">SUM(V12,V15)</f>
        <v>0</v>
      </c>
      <c r="W17" s="65">
        <f t="shared" si="16"/>
        <v>0</v>
      </c>
      <c r="X17" s="65">
        <f t="shared" si="16"/>
        <v>0</v>
      </c>
      <c r="Y17" s="65">
        <f t="shared" ref="Y17:AA17" si="17">SUM(Y12,Y15)</f>
        <v>0</v>
      </c>
      <c r="Z17" s="65">
        <f t="shared" si="17"/>
        <v>0</v>
      </c>
      <c r="AA17" s="65">
        <f t="shared" si="17"/>
        <v>0</v>
      </c>
      <c r="AB17" s="65">
        <f t="shared" ref="AB17:AD17" si="18">SUM(AB12,AB15)</f>
        <v>0</v>
      </c>
      <c r="AC17" s="65">
        <f t="shared" si="18"/>
        <v>0</v>
      </c>
      <c r="AD17" s="65">
        <f t="shared" si="18"/>
        <v>0</v>
      </c>
      <c r="AE17" s="21">
        <f t="shared" si="13"/>
        <v>3332</v>
      </c>
      <c r="AF17" s="21">
        <f t="shared" si="13"/>
        <v>1246004.0000000002</v>
      </c>
    </row>
    <row r="18" spans="1:50">
      <c r="A18" s="148" t="s">
        <v>12</v>
      </c>
      <c r="B18" s="148"/>
      <c r="C18" s="148"/>
      <c r="D18" s="148"/>
      <c r="E18" s="148"/>
      <c r="F18" s="148"/>
      <c r="G18" s="148"/>
      <c r="H18" s="148"/>
      <c r="I18" s="57"/>
      <c r="J18" s="57">
        <f>J10+J17</f>
        <v>10672</v>
      </c>
      <c r="K18" s="70">
        <f t="shared" ref="K18:Q18" si="19">K10+K17</f>
        <v>0</v>
      </c>
      <c r="L18" s="70">
        <f t="shared" si="19"/>
        <v>0</v>
      </c>
      <c r="M18" s="70">
        <f t="shared" si="19"/>
        <v>0</v>
      </c>
      <c r="N18" s="70">
        <f t="shared" si="19"/>
        <v>0</v>
      </c>
      <c r="O18" s="70">
        <f t="shared" si="19"/>
        <v>0</v>
      </c>
      <c r="P18" s="70">
        <f t="shared" si="19"/>
        <v>0</v>
      </c>
      <c r="Q18" s="70">
        <f t="shared" si="19"/>
        <v>0</v>
      </c>
      <c r="R18" s="70">
        <f t="shared" ref="R18" si="20">R10+R17</f>
        <v>0</v>
      </c>
      <c r="S18" s="70">
        <f t="shared" ref="S18" si="21">S10+S17</f>
        <v>0</v>
      </c>
      <c r="T18" s="70">
        <f t="shared" ref="T18" si="22">T10+T17</f>
        <v>0</v>
      </c>
      <c r="U18" s="70">
        <f t="shared" ref="U18" si="23">U10+U17</f>
        <v>0</v>
      </c>
      <c r="V18" s="70">
        <f t="shared" ref="V18" si="24">V10+V17</f>
        <v>0</v>
      </c>
      <c r="W18" s="70">
        <f t="shared" ref="W18" si="25">W10+W17</f>
        <v>0</v>
      </c>
      <c r="X18" s="70">
        <f t="shared" ref="X18" si="26">X10+X17</f>
        <v>0</v>
      </c>
      <c r="Y18" s="70">
        <f t="shared" ref="Y18" si="27">Y10+Y17</f>
        <v>0</v>
      </c>
      <c r="Z18" s="70">
        <f t="shared" ref="Z18" si="28">Z10+Z17</f>
        <v>0</v>
      </c>
      <c r="AA18" s="70">
        <f t="shared" ref="AA18" si="29">AA10+AA17</f>
        <v>0</v>
      </c>
      <c r="AB18" s="70">
        <f t="shared" ref="AB18" si="30">AB10+AB17</f>
        <v>0</v>
      </c>
      <c r="AC18" s="70">
        <f t="shared" ref="AC18" si="31">AC10+AC17</f>
        <v>0</v>
      </c>
      <c r="AD18" s="70">
        <f t="shared" ref="AD18" si="32">AD10+AD17</f>
        <v>0</v>
      </c>
      <c r="AE18" s="57">
        <f>SUM(AE17,AE10)</f>
        <v>10672</v>
      </c>
      <c r="AF18" s="57">
        <f>SUM(AF17,AF10)</f>
        <v>2744648.5</v>
      </c>
    </row>
    <row r="20" spans="1:50">
      <c r="A20" s="207" t="s">
        <v>153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30"/>
      <c r="AG20" s="12"/>
      <c r="AH20" s="12"/>
      <c r="AI20" s="12"/>
      <c r="AV20" s="39"/>
      <c r="AW20" s="39"/>
      <c r="AX20" s="39"/>
    </row>
    <row r="21" spans="1:50" s="40" customFormat="1" ht="18.75">
      <c r="B21" s="41"/>
      <c r="C21" s="41"/>
      <c r="D21" s="41"/>
      <c r="E21" s="41"/>
      <c r="F21" s="41"/>
      <c r="G21" s="139"/>
      <c r="H21" s="135"/>
      <c r="I21" s="42"/>
      <c r="J21" s="43"/>
      <c r="K21" s="43"/>
      <c r="L21" s="41"/>
      <c r="M21" s="41"/>
      <c r="N21" s="40" t="s">
        <v>140</v>
      </c>
      <c r="P21" s="41"/>
      <c r="Q21" s="44" t="s">
        <v>139</v>
      </c>
      <c r="R21" s="46"/>
      <c r="S21" s="46"/>
      <c r="T21" s="41"/>
      <c r="U21" s="46"/>
      <c r="V21" s="46"/>
      <c r="W21" s="41"/>
      <c r="X21" s="46"/>
      <c r="Y21" s="46"/>
      <c r="Z21" s="41"/>
      <c r="AA21" s="46"/>
      <c r="AB21" s="46"/>
      <c r="AC21" s="41"/>
      <c r="AD21" s="46"/>
      <c r="AF21" s="46"/>
    </row>
    <row r="22" spans="1:50">
      <c r="A22" s="133" t="s">
        <v>137</v>
      </c>
      <c r="B22" s="136" t="s">
        <v>144</v>
      </c>
      <c r="C22" s="1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6"/>
      <c r="Q22" s="36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1"/>
      <c r="AF22" s="31"/>
    </row>
    <row r="23" spans="1:50">
      <c r="A23" s="13"/>
      <c r="B23" s="4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6"/>
      <c r="Q23" s="36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1"/>
      <c r="AF23" s="31"/>
      <c r="AG23" s="12"/>
      <c r="AH23" s="12"/>
      <c r="AI23" s="12"/>
      <c r="AV23" s="39"/>
      <c r="AW23" s="39"/>
      <c r="AX23" s="39"/>
    </row>
    <row r="24" spans="1:50">
      <c r="A24" s="50"/>
      <c r="B24" s="11"/>
      <c r="C24" s="1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6"/>
      <c r="Q24" s="36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1"/>
      <c r="AF24" s="31"/>
      <c r="AG24" s="12"/>
      <c r="AH24" s="12"/>
      <c r="AI24" s="12"/>
      <c r="AV24" s="39"/>
      <c r="AW24" s="39"/>
      <c r="AX24" s="39"/>
    </row>
    <row r="25" spans="1:50">
      <c r="A25" s="13"/>
      <c r="B25" s="4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6"/>
      <c r="Q25" s="36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1"/>
      <c r="AF25" s="31"/>
      <c r="AG25" s="12"/>
      <c r="AH25" s="12"/>
      <c r="AI25" s="12"/>
      <c r="AV25" s="39"/>
      <c r="AW25" s="39"/>
      <c r="AX25" s="39"/>
    </row>
    <row r="26" spans="1:50">
      <c r="A26" s="3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R26" s="30"/>
      <c r="S26" s="30"/>
      <c r="U26" s="30"/>
      <c r="V26" s="30"/>
      <c r="X26" s="30"/>
      <c r="Y26" s="30"/>
      <c r="AA26" s="30"/>
      <c r="AB26" s="30"/>
      <c r="AD26" s="30"/>
      <c r="AE26" s="30"/>
      <c r="AF26" s="30"/>
      <c r="AG26" s="12"/>
      <c r="AH26" s="12"/>
      <c r="AI26" s="12"/>
      <c r="AV26" s="39"/>
      <c r="AW26" s="39"/>
      <c r="AX26" s="39"/>
    </row>
    <row r="27" spans="1:50" s="40" customFormat="1" ht="18.75">
      <c r="A27" s="5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R27" s="46"/>
      <c r="S27" s="41"/>
      <c r="T27" s="46"/>
      <c r="U27" s="46"/>
      <c r="V27" s="41"/>
      <c r="W27" s="46"/>
      <c r="X27" s="46"/>
      <c r="Y27" s="41"/>
      <c r="Z27" s="46"/>
      <c r="AA27" s="46"/>
      <c r="AB27" s="41"/>
      <c r="AC27" s="46"/>
      <c r="AD27" s="46"/>
      <c r="AE27" s="41"/>
      <c r="AF27" s="46"/>
      <c r="AV27" s="53"/>
      <c r="AW27" s="53"/>
      <c r="AX27" s="53"/>
    </row>
    <row r="28" spans="1:50">
      <c r="A28" s="1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3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1"/>
      <c r="AF28" s="31"/>
      <c r="AV28" s="39"/>
      <c r="AW28" s="39"/>
      <c r="AX28" s="39"/>
    </row>
    <row r="29" spans="1:50">
      <c r="A29" s="11"/>
      <c r="B29" s="11"/>
      <c r="C29" s="11"/>
      <c r="D29" s="11"/>
      <c r="E29" s="11"/>
      <c r="F29" s="11"/>
      <c r="G29" s="11"/>
      <c r="H29" s="11"/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1"/>
      <c r="AF29" s="31"/>
    </row>
  </sheetData>
  <mergeCells count="23">
    <mergeCell ref="A20:AE20"/>
    <mergeCell ref="AE2:AE3"/>
    <mergeCell ref="AF2:AF3"/>
    <mergeCell ref="A1:AF1"/>
    <mergeCell ref="A18:H18"/>
    <mergeCell ref="A2:H4"/>
    <mergeCell ref="A9:H9"/>
    <mergeCell ref="J3:AD3"/>
    <mergeCell ref="I2:I4"/>
    <mergeCell ref="J2:N2"/>
    <mergeCell ref="O2:AD2"/>
    <mergeCell ref="A12:H12"/>
    <mergeCell ref="A13:H13"/>
    <mergeCell ref="A14:H14"/>
    <mergeCell ref="A17:H17"/>
    <mergeCell ref="A5:AF5"/>
    <mergeCell ref="A15:H15"/>
    <mergeCell ref="A16:H16"/>
    <mergeCell ref="A6:H6"/>
    <mergeCell ref="A7:H7"/>
    <mergeCell ref="A8:H8"/>
    <mergeCell ref="A10:H10"/>
    <mergeCell ref="A11:AF11"/>
  </mergeCells>
  <pageMargins left="0.51181102362204722" right="0.15748031496062992" top="0.15748031496062992" bottom="0.15748031496062992" header="0" footer="0"/>
  <pageSetup paperSize="9" scale="95" fitToHeight="4" orientation="landscape" r:id="rId1"/>
  <rowBreaks count="1" manualBreakCount="1">
    <brk id="29" min="7" max="58" man="1"/>
  </rowBreaks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topLeftCell="A4" zoomScaleSheetLayoutView="55" workbookViewId="0">
      <selection activeCell="A20" sqref="A20:Z20"/>
    </sheetView>
  </sheetViews>
  <sheetFormatPr defaultRowHeight="15.75" outlineLevelRow="1"/>
  <cols>
    <col min="1" max="1" width="9.7109375" style="7" customWidth="1"/>
    <col min="2" max="2" width="4.5703125" style="7" customWidth="1"/>
    <col min="3" max="3" width="1.7109375" style="7" customWidth="1"/>
    <col min="4" max="4" width="9.140625" style="7" customWidth="1"/>
    <col min="5" max="6" width="3.28515625" style="7" customWidth="1"/>
    <col min="7" max="7" width="4.5703125" style="7" customWidth="1"/>
    <col min="8" max="8" width="11.5703125" style="7" customWidth="1"/>
    <col min="9" max="9" width="12.28515625" style="8" customWidth="1"/>
    <col min="10" max="10" width="9.5703125" style="9" customWidth="1"/>
    <col min="11" max="11" width="5.28515625" style="9" customWidth="1"/>
    <col min="12" max="13" width="5.7109375" style="9" customWidth="1"/>
    <col min="14" max="14" width="5" style="9" customWidth="1"/>
    <col min="15" max="15" width="5.5703125" style="73" customWidth="1"/>
    <col min="16" max="16" width="5.28515625" style="73" customWidth="1"/>
    <col min="17" max="17" width="6.28515625" style="73" customWidth="1"/>
    <col min="18" max="18" width="14.85546875" style="10" bestFit="1" customWidth="1"/>
    <col min="19" max="19" width="13.140625" style="10" bestFit="1" customWidth="1"/>
    <col min="20" max="20" width="12.140625" style="9" bestFit="1" customWidth="1"/>
    <col min="21" max="21" width="5.85546875" style="7" customWidth="1"/>
    <col min="22" max="22" width="5.42578125" style="7" customWidth="1"/>
    <col min="23" max="23" width="5" style="7" customWidth="1"/>
    <col min="24" max="24" width="5.140625" style="7" customWidth="1"/>
    <col min="25" max="25" width="4.7109375" style="7" customWidth="1"/>
    <col min="26" max="27" width="5.28515625" style="7" customWidth="1"/>
    <col min="28" max="28" width="5.140625" style="7" customWidth="1"/>
    <col min="29" max="29" width="4.85546875" style="7" customWidth="1"/>
    <col min="30" max="30" width="5" style="7" customWidth="1"/>
    <col min="31" max="31" width="4.7109375" style="7" customWidth="1"/>
    <col min="32" max="32" width="5.140625" style="7" customWidth="1"/>
    <col min="33" max="33" width="5.42578125" style="7" customWidth="1"/>
    <col min="34" max="34" width="5.28515625" style="7" customWidth="1"/>
    <col min="35" max="35" width="6.28515625" style="7" customWidth="1"/>
    <col min="36" max="36" width="18.85546875" style="7" customWidth="1"/>
    <col min="37" max="37" width="12.140625" style="7" customWidth="1"/>
    <col min="38" max="38" width="13.7109375" style="7" customWidth="1"/>
    <col min="39" max="16384" width="9.140625" style="7"/>
  </cols>
  <sheetData>
    <row r="1" spans="1:39" ht="57" customHeight="1">
      <c r="A1" s="192" t="s">
        <v>150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1"/>
    </row>
    <row r="2" spans="1:39" ht="27.75" customHeight="1">
      <c r="A2" s="193" t="s">
        <v>13</v>
      </c>
      <c r="B2" s="194"/>
      <c r="C2" s="194"/>
      <c r="D2" s="194"/>
      <c r="E2" s="194"/>
      <c r="F2" s="194"/>
      <c r="G2" s="194"/>
      <c r="H2" s="195"/>
      <c r="I2" s="202" t="s">
        <v>1</v>
      </c>
      <c r="J2" s="220" t="s">
        <v>20</v>
      </c>
      <c r="K2" s="220"/>
      <c r="L2" s="220"/>
      <c r="M2" s="220"/>
      <c r="N2" s="220"/>
      <c r="O2" s="71"/>
      <c r="P2" s="71"/>
      <c r="Q2" s="71"/>
      <c r="R2" s="218" t="s">
        <v>14</v>
      </c>
      <c r="S2" s="219" t="s">
        <v>9</v>
      </c>
      <c r="T2" s="219" t="s">
        <v>0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1"/>
    </row>
    <row r="3" spans="1:39">
      <c r="A3" s="196"/>
      <c r="B3" s="197"/>
      <c r="C3" s="197"/>
      <c r="D3" s="197"/>
      <c r="E3" s="197"/>
      <c r="F3" s="197"/>
      <c r="G3" s="197"/>
      <c r="H3" s="198"/>
      <c r="I3" s="202"/>
      <c r="J3" s="202" t="s">
        <v>98</v>
      </c>
      <c r="K3" s="202"/>
      <c r="L3" s="202"/>
      <c r="M3" s="202"/>
      <c r="N3" s="202"/>
      <c r="O3" s="202"/>
      <c r="P3" s="202"/>
      <c r="Q3" s="202"/>
      <c r="R3" s="218"/>
      <c r="S3" s="219"/>
      <c r="T3" s="219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>
      <c r="A4" s="199"/>
      <c r="B4" s="200"/>
      <c r="C4" s="200"/>
      <c r="D4" s="200"/>
      <c r="E4" s="200"/>
      <c r="F4" s="200"/>
      <c r="G4" s="200"/>
      <c r="H4" s="201"/>
      <c r="I4" s="202"/>
      <c r="J4" s="15"/>
      <c r="K4" s="15" t="s">
        <v>2</v>
      </c>
      <c r="L4" s="70" t="s">
        <v>3</v>
      </c>
      <c r="M4" s="70" t="s">
        <v>4</v>
      </c>
      <c r="N4" s="70" t="s">
        <v>5</v>
      </c>
      <c r="O4" s="70" t="s">
        <v>6</v>
      </c>
      <c r="P4" s="70" t="s">
        <v>7</v>
      </c>
      <c r="Q4" s="70" t="s">
        <v>8</v>
      </c>
      <c r="R4" s="15"/>
      <c r="S4" s="15"/>
      <c r="T4" s="15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1"/>
      <c r="AK4" s="11"/>
      <c r="AL4" s="11"/>
      <c r="AM4" s="11"/>
    </row>
    <row r="5" spans="1:39" s="17" customFormat="1" ht="15.75" customHeight="1">
      <c r="A5" s="206" t="s">
        <v>10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39" s="11" customFormat="1" ht="43.5" customHeight="1">
      <c r="A6" s="204" t="s">
        <v>24</v>
      </c>
      <c r="B6" s="204"/>
      <c r="C6" s="204"/>
      <c r="D6" s="204"/>
      <c r="E6" s="204"/>
      <c r="F6" s="204"/>
      <c r="G6" s="204"/>
      <c r="H6" s="204"/>
      <c r="I6" s="54" t="s">
        <v>118</v>
      </c>
      <c r="J6" s="75">
        <v>273</v>
      </c>
      <c r="K6" s="65"/>
      <c r="L6" s="65"/>
      <c r="M6" s="120"/>
      <c r="N6" s="127"/>
      <c r="O6" s="127"/>
      <c r="P6" s="127"/>
      <c r="Q6" s="1"/>
      <c r="R6" s="21">
        <f>SUM(J6:Q6)</f>
        <v>273</v>
      </c>
      <c r="S6" s="21">
        <f>I6*R6</f>
        <v>80461.290000000008</v>
      </c>
      <c r="T6" s="21"/>
    </row>
    <row r="7" spans="1:39" s="11" customFormat="1" ht="39.75" customHeight="1">
      <c r="A7" s="204" t="s">
        <v>15</v>
      </c>
      <c r="B7" s="204"/>
      <c r="C7" s="204"/>
      <c r="D7" s="204"/>
      <c r="E7" s="204"/>
      <c r="F7" s="204"/>
      <c r="G7" s="204"/>
      <c r="H7" s="204"/>
      <c r="I7" s="54" t="s">
        <v>118</v>
      </c>
      <c r="J7" s="75">
        <v>273</v>
      </c>
      <c r="K7" s="65"/>
      <c r="L7" s="65"/>
      <c r="M7" s="120"/>
      <c r="N7" s="127"/>
      <c r="O7" s="127"/>
      <c r="P7" s="127"/>
      <c r="Q7" s="1"/>
      <c r="R7" s="21">
        <f>SUM(J7:Q7)</f>
        <v>273</v>
      </c>
      <c r="S7" s="21">
        <f>I7*R7</f>
        <v>80461.290000000008</v>
      </c>
      <c r="T7" s="21"/>
    </row>
    <row r="8" spans="1:39" s="11" customFormat="1" ht="63" customHeight="1">
      <c r="A8" s="204" t="s">
        <v>16</v>
      </c>
      <c r="B8" s="204"/>
      <c r="C8" s="204"/>
      <c r="D8" s="204"/>
      <c r="E8" s="204"/>
      <c r="F8" s="204"/>
      <c r="G8" s="204"/>
      <c r="H8" s="204"/>
      <c r="I8" s="54" t="s">
        <v>119</v>
      </c>
      <c r="J8" s="75">
        <v>273</v>
      </c>
      <c r="K8" s="65"/>
      <c r="L8" s="65"/>
      <c r="M8" s="120"/>
      <c r="N8" s="127"/>
      <c r="O8" s="127"/>
      <c r="P8" s="127"/>
      <c r="Q8" s="1"/>
      <c r="R8" s="21">
        <f>SUM(J8:Q8)</f>
        <v>273</v>
      </c>
      <c r="S8" s="21">
        <f>I8*R8</f>
        <v>4286.0999999999995</v>
      </c>
      <c r="T8" s="21"/>
    </row>
    <row r="9" spans="1:39">
      <c r="A9" s="205" t="s">
        <v>21</v>
      </c>
      <c r="B9" s="205"/>
      <c r="C9" s="205"/>
      <c r="D9" s="205"/>
      <c r="E9" s="205"/>
      <c r="F9" s="205"/>
      <c r="G9" s="205"/>
      <c r="H9" s="205"/>
      <c r="I9" s="54"/>
      <c r="J9" s="19">
        <f t="shared" ref="J9:S9" si="0">SUM(J6:J8)</f>
        <v>819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ref="O9:Q9" si="1">SUM(O6:O8)</f>
        <v>0</v>
      </c>
      <c r="P9" s="19">
        <f t="shared" si="1"/>
        <v>0</v>
      </c>
      <c r="Q9" s="19">
        <f t="shared" si="1"/>
        <v>0</v>
      </c>
      <c r="R9" s="21">
        <f t="shared" si="0"/>
        <v>819</v>
      </c>
      <c r="S9" s="21">
        <f t="shared" si="0"/>
        <v>165208.68000000002</v>
      </c>
      <c r="T9" s="55"/>
    </row>
    <row r="10" spans="1:39" s="17" customFormat="1" ht="15.75" customHeight="1">
      <c r="A10" s="206" t="s">
        <v>11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</row>
    <row r="11" spans="1:39" ht="45.75" customHeight="1">
      <c r="A11" s="205" t="s">
        <v>19</v>
      </c>
      <c r="B11" s="205"/>
      <c r="C11" s="205"/>
      <c r="D11" s="205"/>
      <c r="E11" s="205"/>
      <c r="F11" s="205"/>
      <c r="G11" s="205"/>
      <c r="H11" s="205"/>
      <c r="I11" s="54" t="s">
        <v>120</v>
      </c>
      <c r="J11" s="21">
        <f t="shared" ref="J11:N11" si="2">SUM(J12:J13)</f>
        <v>243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65">
        <f t="shared" ref="O11:Q11" si="3">SUM(O12:O13)</f>
        <v>0</v>
      </c>
      <c r="P11" s="65">
        <f t="shared" si="3"/>
        <v>0</v>
      </c>
      <c r="Q11" s="65">
        <f t="shared" si="3"/>
        <v>0</v>
      </c>
      <c r="R11" s="21">
        <f>SUM(J11:Q11)</f>
        <v>243</v>
      </c>
      <c r="S11" s="21">
        <f>I11*R11</f>
        <v>119939.94</v>
      </c>
      <c r="T11" s="21"/>
    </row>
    <row r="12" spans="1:39" outlineLevel="1">
      <c r="A12" s="203" t="s">
        <v>17</v>
      </c>
      <c r="B12" s="203"/>
      <c r="C12" s="203"/>
      <c r="D12" s="203"/>
      <c r="E12" s="203"/>
      <c r="F12" s="203"/>
      <c r="G12" s="203"/>
      <c r="H12" s="203"/>
      <c r="I12" s="22"/>
      <c r="J12" s="4">
        <v>160</v>
      </c>
      <c r="K12" s="66"/>
      <c r="L12" s="66"/>
      <c r="M12" s="121"/>
      <c r="N12" s="119"/>
      <c r="O12" s="4"/>
      <c r="P12" s="4"/>
      <c r="Q12" s="4"/>
      <c r="R12" s="22">
        <f>SUM(J12:Q12)</f>
        <v>160</v>
      </c>
      <c r="S12" s="22">
        <f>I12*R12</f>
        <v>0</v>
      </c>
      <c r="T12" s="22"/>
    </row>
    <row r="13" spans="1:39" outlineLevel="1">
      <c r="A13" s="203" t="s">
        <v>18</v>
      </c>
      <c r="B13" s="203"/>
      <c r="C13" s="203"/>
      <c r="D13" s="203"/>
      <c r="E13" s="203"/>
      <c r="F13" s="203"/>
      <c r="G13" s="203"/>
      <c r="H13" s="203"/>
      <c r="I13" s="22"/>
      <c r="J13" s="4">
        <v>83</v>
      </c>
      <c r="K13" s="66"/>
      <c r="L13" s="66"/>
      <c r="M13" s="121"/>
      <c r="N13" s="119"/>
      <c r="O13" s="4"/>
      <c r="P13" s="4"/>
      <c r="Q13" s="4"/>
      <c r="R13" s="22">
        <f>SUM(J13:Q13)</f>
        <v>83</v>
      </c>
      <c r="S13" s="22">
        <f>I13*R13</f>
        <v>0</v>
      </c>
      <c r="T13" s="22"/>
    </row>
    <row r="14" spans="1:39" ht="66" customHeight="1">
      <c r="A14" s="145" t="s">
        <v>96</v>
      </c>
      <c r="B14" s="146"/>
      <c r="C14" s="146"/>
      <c r="D14" s="146"/>
      <c r="E14" s="146"/>
      <c r="F14" s="146"/>
      <c r="G14" s="146"/>
      <c r="H14" s="147"/>
      <c r="I14" s="22">
        <v>108.57</v>
      </c>
      <c r="J14" s="21">
        <f>SUM(J15)</f>
        <v>273</v>
      </c>
      <c r="K14" s="21">
        <f t="shared" ref="K14:Q14" si="4">SUM(K15)</f>
        <v>0</v>
      </c>
      <c r="L14" s="21">
        <f t="shared" si="4"/>
        <v>0</v>
      </c>
      <c r="M14" s="21">
        <f t="shared" si="4"/>
        <v>0</v>
      </c>
      <c r="N14" s="21">
        <f t="shared" si="4"/>
        <v>0</v>
      </c>
      <c r="O14" s="65">
        <f t="shared" si="4"/>
        <v>0</v>
      </c>
      <c r="P14" s="65">
        <f t="shared" si="4"/>
        <v>0</v>
      </c>
      <c r="Q14" s="65">
        <f t="shared" si="4"/>
        <v>0</v>
      </c>
      <c r="R14" s="21">
        <f>SUM(J14:Q14)</f>
        <v>273</v>
      </c>
      <c r="S14" s="21">
        <f>I14*R14</f>
        <v>29639.609999999997</v>
      </c>
      <c r="T14" s="21"/>
    </row>
    <row r="15" spans="1:39" ht="30.75" customHeight="1" outlineLevel="1">
      <c r="A15" s="203" t="s">
        <v>97</v>
      </c>
      <c r="B15" s="203"/>
      <c r="C15" s="203"/>
      <c r="D15" s="203"/>
      <c r="E15" s="203"/>
      <c r="F15" s="203"/>
      <c r="G15" s="203"/>
      <c r="H15" s="203"/>
      <c r="I15" s="7"/>
      <c r="J15" s="4">
        <v>273</v>
      </c>
      <c r="K15" s="4"/>
      <c r="L15" s="4"/>
      <c r="M15" s="4"/>
      <c r="N15" s="4"/>
      <c r="O15" s="4"/>
      <c r="P15" s="4"/>
      <c r="Q15" s="4"/>
      <c r="R15" s="22">
        <f>SUM(J15:Q15)</f>
        <v>273</v>
      </c>
      <c r="S15" s="22">
        <f>I14*R15</f>
        <v>29639.609999999997</v>
      </c>
      <c r="T15" s="22"/>
    </row>
    <row r="16" spans="1:39">
      <c r="A16" s="205" t="s">
        <v>21</v>
      </c>
      <c r="B16" s="205"/>
      <c r="C16" s="205"/>
      <c r="D16" s="205"/>
      <c r="E16" s="205"/>
      <c r="F16" s="205"/>
      <c r="G16" s="205"/>
      <c r="H16" s="205"/>
      <c r="I16" s="54"/>
      <c r="J16" s="21">
        <f>SUM(J11,J14)</f>
        <v>516</v>
      </c>
      <c r="K16" s="65">
        <f t="shared" ref="K16:R16" si="5">SUM(K11,K14)</f>
        <v>0</v>
      </c>
      <c r="L16" s="65">
        <f t="shared" si="5"/>
        <v>0</v>
      </c>
      <c r="M16" s="65">
        <f t="shared" si="5"/>
        <v>0</v>
      </c>
      <c r="N16" s="65">
        <f t="shared" si="5"/>
        <v>0</v>
      </c>
      <c r="O16" s="65">
        <f t="shared" si="5"/>
        <v>0</v>
      </c>
      <c r="P16" s="65">
        <f t="shared" si="5"/>
        <v>0</v>
      </c>
      <c r="Q16" s="65">
        <f t="shared" si="5"/>
        <v>0</v>
      </c>
      <c r="R16" s="65">
        <f t="shared" si="5"/>
        <v>516</v>
      </c>
      <c r="S16" s="21">
        <f t="shared" ref="S16" si="6">SUM(S11)</f>
        <v>119939.94</v>
      </c>
      <c r="T16" s="55"/>
    </row>
    <row r="17" spans="1:38">
      <c r="A17" s="148" t="s">
        <v>12</v>
      </c>
      <c r="B17" s="148"/>
      <c r="C17" s="148"/>
      <c r="D17" s="148"/>
      <c r="E17" s="148"/>
      <c r="F17" s="148"/>
      <c r="G17" s="148"/>
      <c r="H17" s="148"/>
      <c r="I17" s="15"/>
      <c r="J17" s="15">
        <f>SUM(J16,J9)</f>
        <v>1335</v>
      </c>
      <c r="K17" s="15">
        <f t="shared" ref="K17:S17" si="7">SUM(K16,K9)</f>
        <v>0</v>
      </c>
      <c r="L17" s="15">
        <f t="shared" si="7"/>
        <v>0</v>
      </c>
      <c r="M17" s="15">
        <f t="shared" si="7"/>
        <v>0</v>
      </c>
      <c r="N17" s="15">
        <f t="shared" si="7"/>
        <v>0</v>
      </c>
      <c r="O17" s="70">
        <f t="shared" ref="O17:Q17" si="8">SUM(O16,O9)</f>
        <v>0</v>
      </c>
      <c r="P17" s="70">
        <f t="shared" si="8"/>
        <v>0</v>
      </c>
      <c r="Q17" s="70">
        <f t="shared" si="8"/>
        <v>0</v>
      </c>
      <c r="R17" s="15">
        <f t="shared" si="7"/>
        <v>1335</v>
      </c>
      <c r="S17" s="15">
        <f t="shared" si="7"/>
        <v>285148.62</v>
      </c>
      <c r="T17" s="28"/>
    </row>
    <row r="19" spans="1:38">
      <c r="A19" s="34"/>
      <c r="B19" s="35"/>
      <c r="C19" s="13"/>
      <c r="D19" s="16"/>
      <c r="E19" s="34"/>
      <c r="F19" s="34"/>
      <c r="G19" s="34"/>
      <c r="H19" s="13"/>
      <c r="I19" s="13"/>
      <c r="J19" s="13"/>
      <c r="K19" s="13"/>
      <c r="L19" s="13"/>
      <c r="M19" s="13"/>
      <c r="N19" s="13"/>
      <c r="O19" s="36"/>
      <c r="P19" s="36"/>
      <c r="Q19" s="13"/>
      <c r="R19" s="31"/>
      <c r="S19" s="31"/>
      <c r="T19" s="30"/>
    </row>
    <row r="20" spans="1:38">
      <c r="A20" s="207" t="s">
        <v>154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J20" s="39"/>
      <c r="AK20" s="39"/>
      <c r="AL20" s="39"/>
    </row>
    <row r="21" spans="1:38" s="40" customFormat="1" ht="18.75">
      <c r="B21" s="41"/>
      <c r="C21" s="41"/>
      <c r="D21" s="41"/>
      <c r="E21" s="41"/>
      <c r="F21" s="41"/>
      <c r="H21" s="41"/>
      <c r="I21" s="42"/>
      <c r="J21" s="43"/>
      <c r="K21" s="43"/>
      <c r="L21" s="41"/>
      <c r="M21" s="41"/>
      <c r="O21" s="41" t="s">
        <v>140</v>
      </c>
      <c r="P21" s="44"/>
      <c r="Q21" s="45"/>
      <c r="S21" s="46"/>
      <c r="T21" s="45"/>
    </row>
    <row r="22" spans="1:38">
      <c r="A22" s="133" t="s">
        <v>137</v>
      </c>
      <c r="B22" s="136" t="s">
        <v>148</v>
      </c>
      <c r="C22" s="1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6"/>
      <c r="P22" s="36"/>
      <c r="Q22" s="13"/>
      <c r="R22" s="31"/>
      <c r="S22" s="31"/>
      <c r="T22" s="30"/>
    </row>
    <row r="23" spans="1:38">
      <c r="A23" s="13"/>
      <c r="B23" s="4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6"/>
      <c r="P23" s="36"/>
      <c r="Q23" s="13"/>
      <c r="R23" s="31"/>
      <c r="S23" s="31"/>
      <c r="T23" s="30"/>
      <c r="U23" s="12"/>
      <c r="V23" s="12"/>
      <c r="W23" s="12"/>
      <c r="AJ23" s="39"/>
      <c r="AK23" s="39"/>
      <c r="AL23" s="39"/>
    </row>
    <row r="24" spans="1:38">
      <c r="A24" s="50"/>
      <c r="B24" s="11"/>
      <c r="C24" s="1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6"/>
      <c r="P24" s="36"/>
      <c r="Q24" s="13"/>
      <c r="R24" s="31"/>
      <c r="S24" s="31"/>
      <c r="T24" s="30"/>
      <c r="U24" s="12"/>
      <c r="V24" s="12"/>
      <c r="W24" s="12"/>
      <c r="AJ24" s="39"/>
      <c r="AK24" s="39"/>
      <c r="AL24" s="39"/>
    </row>
    <row r="25" spans="1:38">
      <c r="A25" s="13"/>
      <c r="B25" s="4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6"/>
      <c r="P25" s="36"/>
      <c r="Q25" s="13"/>
      <c r="R25" s="31"/>
      <c r="S25" s="31"/>
      <c r="T25" s="30"/>
      <c r="U25" s="12"/>
      <c r="V25" s="12"/>
      <c r="W25" s="12"/>
      <c r="AJ25" s="39"/>
      <c r="AK25" s="39"/>
      <c r="AL25" s="39"/>
    </row>
    <row r="26" spans="1:38">
      <c r="A26" s="3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Q26" s="30"/>
      <c r="R26" s="30"/>
      <c r="S26" s="30"/>
      <c r="T26" s="31"/>
      <c r="U26" s="12"/>
      <c r="V26" s="12"/>
      <c r="W26" s="12"/>
      <c r="AJ26" s="39"/>
      <c r="AK26" s="39"/>
      <c r="AL26" s="39"/>
    </row>
    <row r="27" spans="1:38" s="40" customFormat="1" ht="18.75">
      <c r="A27" s="5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74"/>
      <c r="P27" s="74"/>
      <c r="Q27" s="52"/>
      <c r="R27" s="41"/>
      <c r="S27" s="46"/>
      <c r="T27" s="45"/>
      <c r="AJ27" s="53"/>
      <c r="AK27" s="53"/>
      <c r="AL27" s="53"/>
    </row>
    <row r="28" spans="1:38">
      <c r="A28" s="1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31"/>
      <c r="Q28" s="30"/>
      <c r="R28" s="31"/>
      <c r="S28" s="31"/>
      <c r="T28" s="30"/>
      <c r="AJ28" s="39"/>
      <c r="AK28" s="39"/>
      <c r="AL28" s="39"/>
    </row>
    <row r="29" spans="1:38">
      <c r="A29" s="11"/>
      <c r="B29" s="11"/>
      <c r="C29" s="11"/>
      <c r="D29" s="11"/>
      <c r="E29" s="11"/>
      <c r="F29" s="11"/>
      <c r="G29" s="11"/>
      <c r="H29" s="11"/>
      <c r="I29" s="29"/>
      <c r="J29" s="30"/>
      <c r="K29" s="30"/>
      <c r="L29" s="30"/>
      <c r="M29" s="30"/>
      <c r="N29" s="30"/>
      <c r="O29" s="30"/>
      <c r="P29" s="30"/>
      <c r="Q29" s="30"/>
      <c r="R29" s="31"/>
      <c r="S29" s="31"/>
      <c r="T29" s="30"/>
    </row>
  </sheetData>
  <mergeCells count="22">
    <mergeCell ref="A9:H9"/>
    <mergeCell ref="A5:T5"/>
    <mergeCell ref="A2:H4"/>
    <mergeCell ref="A1:T1"/>
    <mergeCell ref="A6:H6"/>
    <mergeCell ref="A7:H7"/>
    <mergeCell ref="A8:H8"/>
    <mergeCell ref="J3:Q3"/>
    <mergeCell ref="I2:I4"/>
    <mergeCell ref="R2:R3"/>
    <mergeCell ref="S2:S3"/>
    <mergeCell ref="T2:T3"/>
    <mergeCell ref="J2:N2"/>
    <mergeCell ref="A20:Z20"/>
    <mergeCell ref="A17:H17"/>
    <mergeCell ref="A10:T10"/>
    <mergeCell ref="A11:H11"/>
    <mergeCell ref="A12:H12"/>
    <mergeCell ref="A13:H13"/>
    <mergeCell ref="A16:H16"/>
    <mergeCell ref="A14:H14"/>
    <mergeCell ref="A15:H15"/>
  </mergeCells>
  <pageMargins left="0.51181102362204722" right="0.15748031496062992" top="0.15748031496062992" bottom="0.15748031496062992" header="0" footer="0"/>
  <pageSetup paperSize="9" scale="94" fitToHeight="4" orientation="landscape" horizontalDpi="180" verticalDpi="180" r:id="rId1"/>
  <rowBreaks count="1" manualBreakCount="1">
    <brk id="29" min="7" max="58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6"/>
  <sheetViews>
    <sheetView zoomScaleSheetLayoutView="85" workbookViewId="0">
      <selection activeCell="I92" sqref="I92"/>
    </sheetView>
  </sheetViews>
  <sheetFormatPr defaultRowHeight="15.75" outlineLevelRow="1"/>
  <cols>
    <col min="1" max="1" width="9.7109375" style="7" customWidth="1"/>
    <col min="2" max="2" width="4.5703125" style="7" customWidth="1"/>
    <col min="3" max="3" width="1.7109375" style="7" customWidth="1"/>
    <col min="4" max="4" width="9.140625" style="7"/>
    <col min="5" max="5" width="3.28515625" style="7" bestFit="1" customWidth="1"/>
    <col min="6" max="6" width="3.28515625" style="7" customWidth="1"/>
    <col min="7" max="7" width="5.140625" style="7" bestFit="1" customWidth="1"/>
    <col min="8" max="8" width="38.28515625" style="7" customWidth="1"/>
    <col min="9" max="9" width="12.28515625" style="8" customWidth="1"/>
    <col min="10" max="10" width="10.7109375" style="9" customWidth="1"/>
    <col min="11" max="11" width="5.5703125" style="9" customWidth="1"/>
    <col min="12" max="12" width="5" style="9" customWidth="1"/>
    <col min="13" max="13" width="5.28515625" style="9" customWidth="1"/>
    <col min="14" max="14" width="10.140625" style="9" customWidth="1"/>
    <col min="15" max="15" width="5.42578125" style="9" customWidth="1"/>
    <col min="16" max="16" width="5.28515625" style="9" customWidth="1"/>
    <col min="17" max="17" width="5.140625" style="73" customWidth="1"/>
    <col min="18" max="18" width="14.85546875" style="10" bestFit="1" customWidth="1"/>
    <col min="19" max="19" width="13.140625" style="10" bestFit="1" customWidth="1"/>
    <col min="20" max="20" width="12.140625" style="9" bestFit="1" customWidth="1"/>
    <col min="21" max="21" width="5.85546875" style="7" customWidth="1"/>
    <col min="22" max="22" width="5.42578125" style="7" customWidth="1"/>
    <col min="23" max="23" width="5" style="7" customWidth="1"/>
    <col min="24" max="24" width="5.140625" style="7" customWidth="1"/>
    <col min="25" max="25" width="4.7109375" style="7" customWidth="1"/>
    <col min="26" max="27" width="5.28515625" style="7" customWidth="1"/>
    <col min="28" max="28" width="5.140625" style="7" customWidth="1"/>
    <col min="29" max="29" width="4.85546875" style="7" customWidth="1"/>
    <col min="30" max="30" width="5" style="7" customWidth="1"/>
    <col min="31" max="31" width="4.7109375" style="7" customWidth="1"/>
    <col min="32" max="32" width="5.140625" style="7" customWidth="1"/>
    <col min="33" max="33" width="5.42578125" style="7" customWidth="1"/>
    <col min="34" max="34" width="5.28515625" style="7" customWidth="1"/>
    <col min="35" max="35" width="6.28515625" style="7" customWidth="1"/>
    <col min="36" max="36" width="18.85546875" style="7" customWidth="1"/>
    <col min="37" max="37" width="12.140625" style="7" customWidth="1"/>
    <col min="38" max="38" width="13.7109375" style="7" customWidth="1"/>
    <col min="39" max="16384" width="9.140625" style="7"/>
  </cols>
  <sheetData>
    <row r="1" spans="1:39" ht="36" customHeight="1">
      <c r="A1" s="192" t="s">
        <v>145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1"/>
    </row>
    <row r="2" spans="1:39" ht="27.75" customHeight="1">
      <c r="A2" s="193" t="s">
        <v>13</v>
      </c>
      <c r="B2" s="194"/>
      <c r="C2" s="194"/>
      <c r="D2" s="194"/>
      <c r="E2" s="194"/>
      <c r="F2" s="194"/>
      <c r="G2" s="194"/>
      <c r="H2" s="195"/>
      <c r="I2" s="202" t="s">
        <v>1</v>
      </c>
      <c r="J2" s="220"/>
      <c r="K2" s="220"/>
      <c r="L2" s="220"/>
      <c r="M2" s="220"/>
      <c r="N2" s="220"/>
      <c r="O2" s="226"/>
      <c r="P2" s="226"/>
      <c r="Q2" s="226"/>
      <c r="R2" s="227" t="s">
        <v>14</v>
      </c>
      <c r="S2" s="219" t="s">
        <v>9</v>
      </c>
      <c r="T2" s="219" t="s">
        <v>0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1"/>
    </row>
    <row r="3" spans="1:39" ht="39" customHeight="1">
      <c r="A3" s="196"/>
      <c r="B3" s="197"/>
      <c r="C3" s="197"/>
      <c r="D3" s="197"/>
      <c r="E3" s="197"/>
      <c r="F3" s="197"/>
      <c r="G3" s="197"/>
      <c r="H3" s="198"/>
      <c r="I3" s="202"/>
      <c r="J3" s="202" t="s">
        <v>141</v>
      </c>
      <c r="K3" s="202"/>
      <c r="L3" s="202"/>
      <c r="M3" s="202"/>
      <c r="N3" s="202"/>
      <c r="O3" s="202"/>
      <c r="P3" s="202"/>
      <c r="Q3" s="202"/>
      <c r="R3" s="227"/>
      <c r="S3" s="219"/>
      <c r="T3" s="219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47.25">
      <c r="A4" s="199"/>
      <c r="B4" s="200"/>
      <c r="C4" s="200"/>
      <c r="D4" s="200"/>
      <c r="E4" s="200"/>
      <c r="F4" s="200"/>
      <c r="G4" s="200"/>
      <c r="H4" s="201"/>
      <c r="I4" s="202"/>
      <c r="J4" s="144" t="s">
        <v>146</v>
      </c>
      <c r="K4" s="15" t="s">
        <v>2</v>
      </c>
      <c r="L4" s="15" t="s">
        <v>3</v>
      </c>
      <c r="M4" s="15" t="s">
        <v>4</v>
      </c>
      <c r="N4" s="144" t="s">
        <v>147</v>
      </c>
      <c r="O4" s="70" t="s">
        <v>6</v>
      </c>
      <c r="P4" s="70" t="s">
        <v>7</v>
      </c>
      <c r="Q4" s="70" t="s">
        <v>8</v>
      </c>
      <c r="R4" s="15"/>
      <c r="S4" s="15"/>
      <c r="T4" s="15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1"/>
      <c r="AK4" s="11"/>
      <c r="AL4" s="11"/>
      <c r="AM4" s="11"/>
    </row>
    <row r="5" spans="1:39" s="17" customFormat="1" ht="15.75" customHeight="1">
      <c r="A5" s="158" t="s">
        <v>10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221"/>
    </row>
    <row r="6" spans="1:39" s="17" customFormat="1" ht="34.5" customHeight="1">
      <c r="A6" s="166" t="s">
        <v>24</v>
      </c>
      <c r="B6" s="167"/>
      <c r="C6" s="167"/>
      <c r="D6" s="167"/>
      <c r="E6" s="167"/>
      <c r="F6" s="167"/>
      <c r="G6" s="167"/>
      <c r="H6" s="168"/>
      <c r="I6" s="54" t="s">
        <v>118</v>
      </c>
      <c r="J6" s="6">
        <v>353</v>
      </c>
      <c r="K6" s="64"/>
      <c r="L6" s="64"/>
      <c r="M6" s="122"/>
      <c r="N6" s="64">
        <v>112</v>
      </c>
      <c r="O6" s="108"/>
      <c r="P6" s="129"/>
      <c r="Q6" s="114"/>
      <c r="R6" s="18">
        <f>SUM(J6:Q6)</f>
        <v>465</v>
      </c>
      <c r="S6" s="62">
        <f>I6*R6</f>
        <v>137049.45000000001</v>
      </c>
      <c r="T6" s="18"/>
    </row>
    <row r="7" spans="1:39" s="17" customFormat="1" ht="23.25" customHeight="1">
      <c r="A7" s="166" t="s">
        <v>15</v>
      </c>
      <c r="B7" s="167"/>
      <c r="C7" s="167"/>
      <c r="D7" s="167"/>
      <c r="E7" s="167"/>
      <c r="F7" s="167"/>
      <c r="G7" s="167"/>
      <c r="H7" s="168"/>
      <c r="I7" s="56" t="s">
        <v>118</v>
      </c>
      <c r="J7" s="6">
        <v>353</v>
      </c>
      <c r="K7" s="64"/>
      <c r="L7" s="64"/>
      <c r="M7" s="122"/>
      <c r="N7" s="64">
        <v>112</v>
      </c>
      <c r="O7" s="108"/>
      <c r="P7" s="129"/>
      <c r="Q7" s="114"/>
      <c r="R7" s="18">
        <f>SUM(J7:Q7)</f>
        <v>465</v>
      </c>
      <c r="S7" s="18">
        <f>I7*R7</f>
        <v>137049.45000000001</v>
      </c>
      <c r="T7" s="18"/>
    </row>
    <row r="8" spans="1:39" s="17" customFormat="1" ht="39.75" customHeight="1">
      <c r="A8" s="166" t="s">
        <v>16</v>
      </c>
      <c r="B8" s="167"/>
      <c r="C8" s="167"/>
      <c r="D8" s="167"/>
      <c r="E8" s="167"/>
      <c r="F8" s="167"/>
      <c r="G8" s="167"/>
      <c r="H8" s="168"/>
      <c r="I8" s="56" t="s">
        <v>119</v>
      </c>
      <c r="J8" s="6">
        <v>353</v>
      </c>
      <c r="K8" s="64"/>
      <c r="L8" s="64"/>
      <c r="M8" s="122"/>
      <c r="N8" s="64">
        <v>112</v>
      </c>
      <c r="O8" s="108"/>
      <c r="P8" s="129"/>
      <c r="Q8" s="114"/>
      <c r="R8" s="18">
        <f>SUM(J8:Q8)</f>
        <v>465</v>
      </c>
      <c r="S8" s="18">
        <f>I8*R8</f>
        <v>7300.5</v>
      </c>
      <c r="T8" s="18"/>
    </row>
    <row r="9" spans="1:39" s="17" customFormat="1" ht="36" customHeight="1">
      <c r="A9" s="145" t="s">
        <v>27</v>
      </c>
      <c r="B9" s="146"/>
      <c r="C9" s="146"/>
      <c r="D9" s="146"/>
      <c r="E9" s="146"/>
      <c r="F9" s="146"/>
      <c r="G9" s="146"/>
      <c r="H9" s="147"/>
      <c r="I9" s="56" t="s">
        <v>121</v>
      </c>
      <c r="J9" s="6">
        <v>353</v>
      </c>
      <c r="K9" s="64"/>
      <c r="L9" s="64"/>
      <c r="M9" s="122"/>
      <c r="N9" s="64">
        <v>112</v>
      </c>
      <c r="O9" s="108"/>
      <c r="P9" s="129"/>
      <c r="Q9" s="114"/>
      <c r="R9" s="18">
        <f>SUM(J9:Q9)</f>
        <v>465</v>
      </c>
      <c r="S9" s="18">
        <f>I9*R9</f>
        <v>41008.35</v>
      </c>
      <c r="T9" s="20"/>
    </row>
    <row r="10" spans="1:39" s="17" customFormat="1" ht="15.75" customHeight="1">
      <c r="A10" s="145" t="s">
        <v>21</v>
      </c>
      <c r="B10" s="146"/>
      <c r="C10" s="146"/>
      <c r="D10" s="146"/>
      <c r="E10" s="146"/>
      <c r="F10" s="146"/>
      <c r="G10" s="146"/>
      <c r="H10" s="147"/>
      <c r="I10" s="18"/>
      <c r="J10" s="21">
        <f t="shared" ref="J10:R10" si="0">SUM(J6:J9)</f>
        <v>1412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448</v>
      </c>
      <c r="O10" s="21">
        <f t="shared" si="0"/>
        <v>0</v>
      </c>
      <c r="P10" s="21">
        <f t="shared" si="0"/>
        <v>0</v>
      </c>
      <c r="Q10" s="65">
        <f t="shared" ref="Q10" si="1">SUM(Q6:Q9)</f>
        <v>0</v>
      </c>
      <c r="R10" s="21">
        <f t="shared" si="0"/>
        <v>1860</v>
      </c>
      <c r="S10" s="63">
        <f>SUM(S6:S9)</f>
        <v>322407.75</v>
      </c>
      <c r="T10" s="20"/>
    </row>
    <row r="11" spans="1:39" s="17" customFormat="1" ht="15.75" customHeight="1">
      <c r="A11" s="158" t="s">
        <v>11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221"/>
    </row>
    <row r="12" spans="1:39" s="17" customFormat="1" ht="48" customHeight="1">
      <c r="A12" s="145" t="s">
        <v>28</v>
      </c>
      <c r="B12" s="146"/>
      <c r="C12" s="146"/>
      <c r="D12" s="146"/>
      <c r="E12" s="146"/>
      <c r="F12" s="146"/>
      <c r="G12" s="146"/>
      <c r="H12" s="147"/>
      <c r="I12" s="54" t="s">
        <v>122</v>
      </c>
      <c r="J12" s="21">
        <f>SUM(J13)</f>
        <v>318</v>
      </c>
      <c r="K12" s="21">
        <f t="shared" ref="K12:Q12" si="2">SUM(K13)</f>
        <v>0</v>
      </c>
      <c r="L12" s="21">
        <f t="shared" si="2"/>
        <v>0</v>
      </c>
      <c r="M12" s="21">
        <f t="shared" si="2"/>
        <v>0</v>
      </c>
      <c r="N12" s="21">
        <f t="shared" si="2"/>
        <v>86</v>
      </c>
      <c r="O12" s="21">
        <f t="shared" si="2"/>
        <v>0</v>
      </c>
      <c r="P12" s="21">
        <f t="shared" si="2"/>
        <v>0</v>
      </c>
      <c r="Q12" s="65">
        <f t="shared" si="2"/>
        <v>0</v>
      </c>
      <c r="R12" s="18">
        <f t="shared" ref="R12:R32" si="3">SUM(J12:Q12)</f>
        <v>404</v>
      </c>
      <c r="S12" s="21">
        <f t="shared" ref="S12:S32" si="4">I12*R12</f>
        <v>43862.28</v>
      </c>
      <c r="T12" s="21"/>
    </row>
    <row r="13" spans="1:39" s="17" customFormat="1" outlineLevel="1">
      <c r="A13" s="177" t="s">
        <v>29</v>
      </c>
      <c r="B13" s="178"/>
      <c r="C13" s="178"/>
      <c r="D13" s="178"/>
      <c r="E13" s="178"/>
      <c r="F13" s="178"/>
      <c r="G13" s="178"/>
      <c r="H13" s="179"/>
      <c r="I13" s="22"/>
      <c r="J13" s="4">
        <v>318</v>
      </c>
      <c r="K13" s="4"/>
      <c r="L13" s="4"/>
      <c r="M13" s="4"/>
      <c r="N13" s="4">
        <v>86</v>
      </c>
      <c r="O13" s="4"/>
      <c r="P13" s="4"/>
      <c r="Q13" s="4"/>
      <c r="R13" s="22">
        <f t="shared" si="3"/>
        <v>404</v>
      </c>
      <c r="S13" s="22">
        <f t="shared" si="4"/>
        <v>0</v>
      </c>
      <c r="T13" s="22"/>
    </row>
    <row r="14" spans="1:39" s="17" customFormat="1" ht="30.75" customHeight="1">
      <c r="A14" s="145" t="s">
        <v>30</v>
      </c>
      <c r="B14" s="146"/>
      <c r="C14" s="146"/>
      <c r="D14" s="146"/>
      <c r="E14" s="146"/>
      <c r="F14" s="146"/>
      <c r="G14" s="146"/>
      <c r="H14" s="147"/>
      <c r="I14" s="54" t="s">
        <v>120</v>
      </c>
      <c r="J14" s="21">
        <f t="shared" ref="J14:P14" si="5">SUM(J15:J21)</f>
        <v>1079</v>
      </c>
      <c r="K14" s="21">
        <f t="shared" si="5"/>
        <v>0</v>
      </c>
      <c r="L14" s="21">
        <f t="shared" si="5"/>
        <v>0</v>
      </c>
      <c r="M14" s="21">
        <f t="shared" si="5"/>
        <v>0</v>
      </c>
      <c r="N14" s="21">
        <f t="shared" si="5"/>
        <v>304</v>
      </c>
      <c r="O14" s="21">
        <f t="shared" si="5"/>
        <v>0</v>
      </c>
      <c r="P14" s="21">
        <f t="shared" si="5"/>
        <v>0</v>
      </c>
      <c r="Q14" s="65">
        <f t="shared" ref="Q14" si="6">SUM(Q15:Q21)</f>
        <v>0</v>
      </c>
      <c r="R14" s="21">
        <f t="shared" si="3"/>
        <v>1383</v>
      </c>
      <c r="S14" s="21">
        <f t="shared" si="4"/>
        <v>682621.14</v>
      </c>
      <c r="T14" s="21"/>
    </row>
    <row r="15" spans="1:39" s="17" customFormat="1" ht="15.75" customHeight="1" outlineLevel="1">
      <c r="A15" s="169" t="s">
        <v>31</v>
      </c>
      <c r="B15" s="170"/>
      <c r="C15" s="170"/>
      <c r="D15" s="170"/>
      <c r="E15" s="170"/>
      <c r="F15" s="170"/>
      <c r="G15" s="170"/>
      <c r="H15" s="171"/>
      <c r="I15" s="22"/>
      <c r="J15" s="104">
        <v>12</v>
      </c>
      <c r="K15" s="66"/>
      <c r="L15" s="66"/>
      <c r="M15" s="123"/>
      <c r="N15" s="66"/>
      <c r="O15" s="110"/>
      <c r="P15" s="123"/>
      <c r="Q15" s="115"/>
      <c r="R15" s="22">
        <f t="shared" si="3"/>
        <v>12</v>
      </c>
      <c r="S15" s="22">
        <f t="shared" si="4"/>
        <v>0</v>
      </c>
      <c r="T15" s="22"/>
    </row>
    <row r="16" spans="1:39" s="17" customFormat="1" ht="15.75" customHeight="1" outlineLevel="1">
      <c r="A16" s="169" t="s">
        <v>32</v>
      </c>
      <c r="B16" s="170"/>
      <c r="C16" s="170"/>
      <c r="D16" s="170"/>
      <c r="E16" s="170"/>
      <c r="F16" s="170"/>
      <c r="G16" s="170"/>
      <c r="H16" s="171"/>
      <c r="I16" s="22"/>
      <c r="J16" s="104">
        <v>290</v>
      </c>
      <c r="K16" s="66"/>
      <c r="L16" s="66"/>
      <c r="M16" s="123"/>
      <c r="N16" s="66">
        <v>83</v>
      </c>
      <c r="O16" s="110"/>
      <c r="P16" s="123"/>
      <c r="Q16" s="115"/>
      <c r="R16" s="22">
        <f t="shared" si="3"/>
        <v>373</v>
      </c>
      <c r="S16" s="22">
        <f t="shared" si="4"/>
        <v>0</v>
      </c>
      <c r="T16" s="22"/>
    </row>
    <row r="17" spans="1:20" s="17" customFormat="1" ht="15.75" customHeight="1" outlineLevel="1">
      <c r="A17" s="169" t="s">
        <v>33</v>
      </c>
      <c r="B17" s="170"/>
      <c r="C17" s="170"/>
      <c r="D17" s="170"/>
      <c r="E17" s="170"/>
      <c r="F17" s="170"/>
      <c r="G17" s="170"/>
      <c r="H17" s="171"/>
      <c r="I17" s="22"/>
      <c r="J17" s="104">
        <v>312</v>
      </c>
      <c r="K17" s="66"/>
      <c r="L17" s="66"/>
      <c r="M17" s="123"/>
      <c r="N17" s="66">
        <v>84</v>
      </c>
      <c r="O17" s="110"/>
      <c r="P17" s="123"/>
      <c r="Q17" s="115"/>
      <c r="R17" s="22">
        <f t="shared" si="3"/>
        <v>396</v>
      </c>
      <c r="S17" s="22">
        <f t="shared" si="4"/>
        <v>0</v>
      </c>
      <c r="T17" s="22"/>
    </row>
    <row r="18" spans="1:20" s="17" customFormat="1" ht="15.75" customHeight="1" outlineLevel="1">
      <c r="A18" s="169" t="s">
        <v>17</v>
      </c>
      <c r="B18" s="170"/>
      <c r="C18" s="170"/>
      <c r="D18" s="170"/>
      <c r="E18" s="170"/>
      <c r="F18" s="170"/>
      <c r="G18" s="170"/>
      <c r="H18" s="171"/>
      <c r="I18" s="22"/>
      <c r="J18" s="104">
        <v>242</v>
      </c>
      <c r="K18" s="66"/>
      <c r="L18" s="66"/>
      <c r="M18" s="123"/>
      <c r="N18" s="66">
        <v>81</v>
      </c>
      <c r="O18" s="110"/>
      <c r="P18" s="123"/>
      <c r="Q18" s="115"/>
      <c r="R18" s="22">
        <f t="shared" si="3"/>
        <v>323</v>
      </c>
      <c r="S18" s="22">
        <f t="shared" si="4"/>
        <v>0</v>
      </c>
      <c r="T18" s="22"/>
    </row>
    <row r="19" spans="1:20" s="17" customFormat="1" ht="15.75" customHeight="1" outlineLevel="1">
      <c r="A19" s="169" t="s">
        <v>18</v>
      </c>
      <c r="B19" s="170"/>
      <c r="C19" s="170"/>
      <c r="D19" s="170"/>
      <c r="E19" s="170"/>
      <c r="F19" s="170"/>
      <c r="G19" s="170"/>
      <c r="H19" s="171"/>
      <c r="I19" s="22"/>
      <c r="J19" s="104">
        <v>196</v>
      </c>
      <c r="K19" s="66"/>
      <c r="L19" s="66"/>
      <c r="M19" s="123"/>
      <c r="N19" s="66">
        <v>49</v>
      </c>
      <c r="O19" s="110"/>
      <c r="P19" s="123"/>
      <c r="Q19" s="115"/>
      <c r="R19" s="22">
        <f t="shared" si="3"/>
        <v>245</v>
      </c>
      <c r="S19" s="22">
        <f t="shared" si="4"/>
        <v>0</v>
      </c>
      <c r="T19" s="22"/>
    </row>
    <row r="20" spans="1:20" s="17" customFormat="1" ht="15.75" customHeight="1" outlineLevel="1">
      <c r="A20" s="169" t="s">
        <v>34</v>
      </c>
      <c r="B20" s="170"/>
      <c r="C20" s="170"/>
      <c r="D20" s="170"/>
      <c r="E20" s="170"/>
      <c r="F20" s="170"/>
      <c r="G20" s="170"/>
      <c r="H20" s="171"/>
      <c r="I20" s="22"/>
      <c r="J20" s="104">
        <v>27</v>
      </c>
      <c r="K20" s="66"/>
      <c r="L20" s="66"/>
      <c r="M20" s="123"/>
      <c r="N20" s="66">
        <v>7</v>
      </c>
      <c r="O20" s="110"/>
      <c r="P20" s="123"/>
      <c r="Q20" s="115"/>
      <c r="R20" s="22">
        <f t="shared" si="3"/>
        <v>34</v>
      </c>
      <c r="S20" s="22">
        <f t="shared" si="4"/>
        <v>0</v>
      </c>
      <c r="T20" s="22"/>
    </row>
    <row r="21" spans="1:20" s="17" customFormat="1" ht="16.5" customHeight="1" outlineLevel="1">
      <c r="A21" s="169" t="s">
        <v>35</v>
      </c>
      <c r="B21" s="170"/>
      <c r="C21" s="170"/>
      <c r="D21" s="170"/>
      <c r="E21" s="170"/>
      <c r="F21" s="170"/>
      <c r="G21" s="170"/>
      <c r="H21" s="171"/>
      <c r="I21" s="22"/>
      <c r="J21" s="104"/>
      <c r="K21" s="66"/>
      <c r="L21" s="66"/>
      <c r="M21" s="123"/>
      <c r="N21" s="66"/>
      <c r="O21" s="110"/>
      <c r="P21" s="123"/>
      <c r="Q21" s="115"/>
      <c r="R21" s="22">
        <f t="shared" si="3"/>
        <v>0</v>
      </c>
      <c r="S21" s="22">
        <f t="shared" si="4"/>
        <v>0</v>
      </c>
      <c r="T21" s="22"/>
    </row>
    <row r="22" spans="1:20" s="17" customFormat="1" ht="32.25" customHeight="1">
      <c r="A22" s="145" t="s">
        <v>36</v>
      </c>
      <c r="B22" s="146"/>
      <c r="C22" s="146"/>
      <c r="D22" s="146"/>
      <c r="E22" s="146"/>
      <c r="F22" s="146"/>
      <c r="G22" s="146"/>
      <c r="H22" s="147"/>
      <c r="I22" s="54" t="s">
        <v>122</v>
      </c>
      <c r="J22" s="21">
        <f>SUM(J23)</f>
        <v>319</v>
      </c>
      <c r="K22" s="21">
        <f t="shared" ref="K22:Q22" si="7">SUM(K23)</f>
        <v>0</v>
      </c>
      <c r="L22" s="21">
        <f t="shared" si="7"/>
        <v>0</v>
      </c>
      <c r="M22" s="21">
        <f t="shared" si="7"/>
        <v>0</v>
      </c>
      <c r="N22" s="21">
        <f t="shared" si="7"/>
        <v>87</v>
      </c>
      <c r="O22" s="21">
        <f t="shared" si="7"/>
        <v>0</v>
      </c>
      <c r="P22" s="21">
        <f t="shared" si="7"/>
        <v>0</v>
      </c>
      <c r="Q22" s="65">
        <f t="shared" si="7"/>
        <v>0</v>
      </c>
      <c r="R22" s="21">
        <f t="shared" si="3"/>
        <v>406</v>
      </c>
      <c r="S22" s="21">
        <f t="shared" si="4"/>
        <v>44079.42</v>
      </c>
      <c r="T22" s="21"/>
    </row>
    <row r="23" spans="1:20" s="17" customFormat="1" ht="29.25" customHeight="1" outlineLevel="1">
      <c r="A23" s="169" t="s">
        <v>37</v>
      </c>
      <c r="B23" s="170"/>
      <c r="C23" s="170"/>
      <c r="D23" s="170"/>
      <c r="E23" s="170"/>
      <c r="F23" s="170"/>
      <c r="G23" s="170"/>
      <c r="H23" s="171"/>
      <c r="I23" s="23"/>
      <c r="J23" s="5">
        <v>319</v>
      </c>
      <c r="K23" s="5"/>
      <c r="L23" s="5"/>
      <c r="M23" s="5"/>
      <c r="N23" s="5">
        <v>87</v>
      </c>
      <c r="O23" s="5"/>
      <c r="P23" s="5"/>
      <c r="Q23" s="5"/>
      <c r="R23" s="23">
        <f t="shared" si="3"/>
        <v>406</v>
      </c>
      <c r="S23" s="23">
        <f t="shared" si="4"/>
        <v>0</v>
      </c>
      <c r="T23" s="23"/>
    </row>
    <row r="24" spans="1:20" s="17" customFormat="1" ht="18" customHeight="1">
      <c r="A24" s="145" t="s">
        <v>38</v>
      </c>
      <c r="B24" s="146"/>
      <c r="C24" s="146"/>
      <c r="D24" s="146"/>
      <c r="E24" s="146"/>
      <c r="F24" s="146"/>
      <c r="G24" s="146"/>
      <c r="H24" s="147"/>
      <c r="I24" s="54" t="s">
        <v>123</v>
      </c>
      <c r="J24" s="21">
        <f>SUM(J25)</f>
        <v>65</v>
      </c>
      <c r="K24" s="21">
        <f t="shared" ref="K24:Q24" si="8">SUM(K25)</f>
        <v>0</v>
      </c>
      <c r="L24" s="21">
        <f t="shared" si="8"/>
        <v>0</v>
      </c>
      <c r="M24" s="21">
        <f t="shared" si="8"/>
        <v>0</v>
      </c>
      <c r="N24" s="21">
        <f t="shared" si="8"/>
        <v>17</v>
      </c>
      <c r="O24" s="21">
        <f t="shared" si="8"/>
        <v>0</v>
      </c>
      <c r="P24" s="21">
        <f t="shared" si="8"/>
        <v>0</v>
      </c>
      <c r="Q24" s="65">
        <f t="shared" si="8"/>
        <v>0</v>
      </c>
      <c r="R24" s="21">
        <f t="shared" si="3"/>
        <v>82</v>
      </c>
      <c r="S24" s="21">
        <f t="shared" si="4"/>
        <v>23306.86</v>
      </c>
      <c r="T24" s="21"/>
    </row>
    <row r="25" spans="1:20" s="17" customFormat="1" ht="20.25" customHeight="1" outlineLevel="1">
      <c r="A25" s="155" t="s">
        <v>39</v>
      </c>
      <c r="B25" s="156"/>
      <c r="C25" s="156"/>
      <c r="D25" s="156"/>
      <c r="E25" s="156"/>
      <c r="F25" s="156"/>
      <c r="G25" s="156"/>
      <c r="H25" s="157"/>
      <c r="I25" s="23"/>
      <c r="J25" s="5">
        <v>65</v>
      </c>
      <c r="K25" s="5"/>
      <c r="L25" s="5"/>
      <c r="M25" s="5"/>
      <c r="N25" s="5">
        <v>17</v>
      </c>
      <c r="O25" s="5"/>
      <c r="P25" s="5"/>
      <c r="Q25" s="5"/>
      <c r="R25" s="23">
        <f t="shared" si="3"/>
        <v>82</v>
      </c>
      <c r="S25" s="23">
        <f t="shared" si="4"/>
        <v>0</v>
      </c>
      <c r="T25" s="23"/>
    </row>
    <row r="26" spans="1:20" s="17" customFormat="1" ht="19.5" customHeight="1">
      <c r="A26" s="145" t="s">
        <v>40</v>
      </c>
      <c r="B26" s="146"/>
      <c r="C26" s="146"/>
      <c r="D26" s="146"/>
      <c r="E26" s="146"/>
      <c r="F26" s="146"/>
      <c r="G26" s="146"/>
      <c r="H26" s="147"/>
      <c r="I26" s="54" t="s">
        <v>124</v>
      </c>
      <c r="J26" s="21">
        <f>SUM(J27:J30)</f>
        <v>637</v>
      </c>
      <c r="K26" s="21">
        <f t="shared" ref="K26:P26" si="9">SUM(K27:K30)</f>
        <v>0</v>
      </c>
      <c r="L26" s="21">
        <f t="shared" si="9"/>
        <v>0</v>
      </c>
      <c r="M26" s="21">
        <f t="shared" si="9"/>
        <v>0</v>
      </c>
      <c r="N26" s="21">
        <f t="shared" si="9"/>
        <v>157</v>
      </c>
      <c r="O26" s="21">
        <f t="shared" si="9"/>
        <v>0</v>
      </c>
      <c r="P26" s="21">
        <f t="shared" si="9"/>
        <v>0</v>
      </c>
      <c r="Q26" s="65">
        <f t="shared" ref="Q26" si="10">SUM(Q27:Q30)</f>
        <v>0</v>
      </c>
      <c r="R26" s="21">
        <f t="shared" si="3"/>
        <v>794</v>
      </c>
      <c r="S26" s="21">
        <f t="shared" si="4"/>
        <v>64409.280000000006</v>
      </c>
      <c r="T26" s="21"/>
    </row>
    <row r="27" spans="1:20" s="17" customFormat="1" ht="15.75" customHeight="1" outlineLevel="1">
      <c r="A27" s="169" t="s">
        <v>41</v>
      </c>
      <c r="B27" s="170"/>
      <c r="C27" s="170"/>
      <c r="D27" s="170"/>
      <c r="E27" s="170"/>
      <c r="F27" s="170"/>
      <c r="G27" s="170"/>
      <c r="H27" s="171"/>
      <c r="I27" s="23"/>
      <c r="J27" s="105">
        <v>319</v>
      </c>
      <c r="K27" s="67"/>
      <c r="L27" s="67"/>
      <c r="M27" s="124"/>
      <c r="N27" s="67">
        <v>78</v>
      </c>
      <c r="O27" s="111"/>
      <c r="P27" s="125"/>
      <c r="Q27" s="116"/>
      <c r="R27" s="23">
        <f t="shared" si="3"/>
        <v>397</v>
      </c>
      <c r="S27" s="23">
        <f t="shared" si="4"/>
        <v>0</v>
      </c>
      <c r="T27" s="23"/>
    </row>
    <row r="28" spans="1:20" s="17" customFormat="1" ht="15.75" customHeight="1" outlineLevel="1">
      <c r="A28" s="169" t="s">
        <v>42</v>
      </c>
      <c r="B28" s="170"/>
      <c r="C28" s="170"/>
      <c r="D28" s="170"/>
      <c r="E28" s="170"/>
      <c r="F28" s="170"/>
      <c r="G28" s="170"/>
      <c r="H28" s="171"/>
      <c r="I28" s="23"/>
      <c r="J28" s="105">
        <v>17</v>
      </c>
      <c r="K28" s="67"/>
      <c r="L28" s="67"/>
      <c r="M28" s="124"/>
      <c r="N28" s="67"/>
      <c r="O28" s="111"/>
      <c r="P28" s="125"/>
      <c r="Q28" s="116"/>
      <c r="R28" s="23">
        <f t="shared" si="3"/>
        <v>17</v>
      </c>
      <c r="S28" s="23">
        <f t="shared" si="4"/>
        <v>0</v>
      </c>
      <c r="T28" s="23"/>
    </row>
    <row r="29" spans="1:20" s="17" customFormat="1" ht="15.75" customHeight="1" outlineLevel="1">
      <c r="A29" s="169" t="s">
        <v>43</v>
      </c>
      <c r="B29" s="170"/>
      <c r="C29" s="170"/>
      <c r="D29" s="170"/>
      <c r="E29" s="170"/>
      <c r="F29" s="170"/>
      <c r="G29" s="170"/>
      <c r="H29" s="171"/>
      <c r="I29" s="23"/>
      <c r="J29" s="105">
        <v>301</v>
      </c>
      <c r="K29" s="67"/>
      <c r="L29" s="67"/>
      <c r="M29" s="124"/>
      <c r="N29" s="67">
        <v>79</v>
      </c>
      <c r="O29" s="111"/>
      <c r="P29" s="125"/>
      <c r="Q29" s="116"/>
      <c r="R29" s="23">
        <f t="shared" si="3"/>
        <v>380</v>
      </c>
      <c r="S29" s="23">
        <f t="shared" si="4"/>
        <v>0</v>
      </c>
      <c r="T29" s="23"/>
    </row>
    <row r="30" spans="1:20" s="17" customFormat="1" ht="15.75" customHeight="1" outlineLevel="1">
      <c r="A30" s="169" t="s">
        <v>44</v>
      </c>
      <c r="B30" s="170"/>
      <c r="C30" s="170"/>
      <c r="D30" s="170"/>
      <c r="E30" s="170"/>
      <c r="F30" s="170"/>
      <c r="G30" s="170"/>
      <c r="H30" s="171"/>
      <c r="I30" s="23"/>
      <c r="J30" s="105">
        <v>0</v>
      </c>
      <c r="K30" s="67">
        <v>0</v>
      </c>
      <c r="L30" s="67">
        <v>0</v>
      </c>
      <c r="M30" s="124">
        <v>0</v>
      </c>
      <c r="N30" s="67">
        <v>0</v>
      </c>
      <c r="O30" s="111">
        <v>0</v>
      </c>
      <c r="P30" s="113">
        <v>0</v>
      </c>
      <c r="Q30" s="116">
        <v>0</v>
      </c>
      <c r="R30" s="23">
        <f t="shared" si="3"/>
        <v>0</v>
      </c>
      <c r="S30" s="23">
        <f t="shared" si="4"/>
        <v>0</v>
      </c>
      <c r="T30" s="23"/>
    </row>
    <row r="31" spans="1:20" s="17" customFormat="1" ht="51" customHeight="1">
      <c r="A31" s="145" t="s">
        <v>45</v>
      </c>
      <c r="B31" s="146"/>
      <c r="C31" s="146"/>
      <c r="D31" s="146"/>
      <c r="E31" s="146"/>
      <c r="F31" s="146"/>
      <c r="G31" s="146"/>
      <c r="H31" s="147"/>
      <c r="I31" s="54" t="s">
        <v>120</v>
      </c>
      <c r="J31" s="21">
        <f>SUM(J32)</f>
        <v>69</v>
      </c>
      <c r="K31" s="21">
        <f t="shared" ref="K31:Q31" si="11">SUM(K32)</f>
        <v>0</v>
      </c>
      <c r="L31" s="21">
        <f t="shared" si="11"/>
        <v>0</v>
      </c>
      <c r="M31" s="21">
        <f t="shared" si="11"/>
        <v>0</v>
      </c>
      <c r="N31" s="21">
        <f t="shared" si="11"/>
        <v>17</v>
      </c>
      <c r="O31" s="21">
        <f t="shared" si="11"/>
        <v>0</v>
      </c>
      <c r="P31" s="21">
        <f t="shared" si="11"/>
        <v>0</v>
      </c>
      <c r="Q31" s="65">
        <f t="shared" si="11"/>
        <v>0</v>
      </c>
      <c r="R31" s="21">
        <f t="shared" si="3"/>
        <v>86</v>
      </c>
      <c r="S31" s="21">
        <f t="shared" si="4"/>
        <v>42447.88</v>
      </c>
      <c r="T31" s="21"/>
    </row>
    <row r="32" spans="1:20" s="17" customFormat="1" ht="19.5" customHeight="1" outlineLevel="1">
      <c r="A32" s="155" t="s">
        <v>46</v>
      </c>
      <c r="B32" s="156"/>
      <c r="C32" s="156"/>
      <c r="D32" s="156"/>
      <c r="E32" s="156"/>
      <c r="F32" s="156"/>
      <c r="G32" s="156"/>
      <c r="H32" s="157"/>
      <c r="I32" s="23"/>
      <c r="J32" s="5">
        <v>69</v>
      </c>
      <c r="K32" s="5"/>
      <c r="L32" s="5"/>
      <c r="M32" s="5"/>
      <c r="N32" s="5">
        <v>17</v>
      </c>
      <c r="O32" s="5"/>
      <c r="P32" s="5"/>
      <c r="Q32" s="5"/>
      <c r="R32" s="23">
        <f t="shared" si="3"/>
        <v>86</v>
      </c>
      <c r="S32" s="23">
        <f t="shared" si="4"/>
        <v>0</v>
      </c>
      <c r="T32" s="23"/>
    </row>
    <row r="33" spans="1:20" s="17" customFormat="1" ht="15.75" customHeight="1">
      <c r="A33" s="222" t="s">
        <v>21</v>
      </c>
      <c r="B33" s="223"/>
      <c r="C33" s="223"/>
      <c r="D33" s="223"/>
      <c r="E33" s="223"/>
      <c r="F33" s="223"/>
      <c r="G33" s="223"/>
      <c r="H33" s="224"/>
      <c r="I33" s="18"/>
      <c r="J33" s="21">
        <f t="shared" ref="J33:S33" si="12">SUM(J31,J26,J24,J22,J14,J12)</f>
        <v>2487</v>
      </c>
      <c r="K33" s="21">
        <f t="shared" si="12"/>
        <v>0</v>
      </c>
      <c r="L33" s="21">
        <f t="shared" si="12"/>
        <v>0</v>
      </c>
      <c r="M33" s="21">
        <f t="shared" si="12"/>
        <v>0</v>
      </c>
      <c r="N33" s="21">
        <f t="shared" si="12"/>
        <v>668</v>
      </c>
      <c r="O33" s="21">
        <f t="shared" si="12"/>
        <v>0</v>
      </c>
      <c r="P33" s="21">
        <f t="shared" si="12"/>
        <v>0</v>
      </c>
      <c r="Q33" s="65">
        <f t="shared" ref="Q33" si="13">SUM(Q31,Q26,Q24,Q22,Q14,Q12)</f>
        <v>0</v>
      </c>
      <c r="R33" s="21">
        <f t="shared" si="12"/>
        <v>3155</v>
      </c>
      <c r="S33" s="21">
        <f t="shared" si="12"/>
        <v>900726.8600000001</v>
      </c>
      <c r="T33" s="20"/>
    </row>
    <row r="34" spans="1:20" s="17" customFormat="1" ht="15.75" customHeight="1">
      <c r="A34" s="175" t="s">
        <v>47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225"/>
    </row>
    <row r="35" spans="1:20" s="17" customFormat="1" ht="30.75" customHeight="1">
      <c r="A35" s="145" t="s">
        <v>48</v>
      </c>
      <c r="B35" s="146"/>
      <c r="C35" s="146"/>
      <c r="D35" s="146"/>
      <c r="E35" s="146"/>
      <c r="F35" s="146"/>
      <c r="G35" s="146"/>
      <c r="H35" s="147"/>
      <c r="I35" s="54" t="s">
        <v>125</v>
      </c>
      <c r="J35" s="21">
        <f t="shared" ref="J35:P35" si="14">SUM(J36:J43)</f>
        <v>195</v>
      </c>
      <c r="K35" s="21">
        <f t="shared" si="14"/>
        <v>0</v>
      </c>
      <c r="L35" s="21">
        <f t="shared" si="14"/>
        <v>0</v>
      </c>
      <c r="M35" s="21">
        <f t="shared" si="14"/>
        <v>0</v>
      </c>
      <c r="N35" s="21">
        <f t="shared" si="14"/>
        <v>11</v>
      </c>
      <c r="O35" s="21">
        <f t="shared" si="14"/>
        <v>0</v>
      </c>
      <c r="P35" s="21">
        <f t="shared" si="14"/>
        <v>0</v>
      </c>
      <c r="Q35" s="65">
        <f t="shared" ref="Q35" si="15">SUM(Q36:Q43)</f>
        <v>0</v>
      </c>
      <c r="R35" s="21">
        <f t="shared" ref="R35:R45" si="16">SUM(J35:Q35)</f>
        <v>206</v>
      </c>
      <c r="S35" s="21">
        <f t="shared" ref="S35:S45" si="17">I35*R35</f>
        <v>16774.580000000002</v>
      </c>
      <c r="T35" s="21"/>
    </row>
    <row r="36" spans="1:20" s="17" customFormat="1" ht="15.75" customHeight="1" outlineLevel="1">
      <c r="A36" s="169" t="s">
        <v>49</v>
      </c>
      <c r="B36" s="170"/>
      <c r="C36" s="170"/>
      <c r="D36" s="170"/>
      <c r="E36" s="170"/>
      <c r="F36" s="170"/>
      <c r="G36" s="170"/>
      <c r="H36" s="171"/>
      <c r="I36" s="23"/>
      <c r="J36" s="106"/>
      <c r="K36" s="67"/>
      <c r="L36" s="67"/>
      <c r="M36" s="125"/>
      <c r="N36" s="67"/>
      <c r="O36" s="109"/>
      <c r="P36" s="125"/>
      <c r="Q36" s="5"/>
      <c r="R36" s="23">
        <f t="shared" si="16"/>
        <v>0</v>
      </c>
      <c r="S36" s="23">
        <f t="shared" si="17"/>
        <v>0</v>
      </c>
      <c r="T36" s="23"/>
    </row>
    <row r="37" spans="1:20" s="17" customFormat="1" ht="15.75" customHeight="1" outlineLevel="1">
      <c r="A37" s="172" t="s">
        <v>50</v>
      </c>
      <c r="B37" s="173"/>
      <c r="C37" s="173"/>
      <c r="D37" s="173"/>
      <c r="E37" s="173"/>
      <c r="F37" s="173"/>
      <c r="G37" s="173"/>
      <c r="H37" s="174"/>
      <c r="I37" s="23"/>
      <c r="J37" s="106">
        <v>95</v>
      </c>
      <c r="K37" s="67"/>
      <c r="L37" s="67"/>
      <c r="M37" s="125"/>
      <c r="N37" s="67">
        <v>4</v>
      </c>
      <c r="O37" s="109"/>
      <c r="P37" s="125"/>
      <c r="Q37" s="5"/>
      <c r="R37" s="23">
        <f t="shared" si="16"/>
        <v>99</v>
      </c>
      <c r="S37" s="23">
        <f t="shared" si="17"/>
        <v>0</v>
      </c>
      <c r="T37" s="23"/>
    </row>
    <row r="38" spans="1:20" s="17" customFormat="1" ht="15.75" customHeight="1" outlineLevel="1">
      <c r="A38" s="172" t="s">
        <v>51</v>
      </c>
      <c r="B38" s="173"/>
      <c r="C38" s="173"/>
      <c r="D38" s="173"/>
      <c r="E38" s="173"/>
      <c r="F38" s="173"/>
      <c r="G38" s="173"/>
      <c r="H38" s="174"/>
      <c r="I38" s="23"/>
      <c r="J38" s="106">
        <v>35</v>
      </c>
      <c r="K38" s="67"/>
      <c r="L38" s="67"/>
      <c r="M38" s="125"/>
      <c r="N38" s="67">
        <v>5</v>
      </c>
      <c r="O38" s="109"/>
      <c r="P38" s="125"/>
      <c r="Q38" s="5"/>
      <c r="R38" s="23">
        <f t="shared" si="16"/>
        <v>40</v>
      </c>
      <c r="S38" s="23">
        <f t="shared" si="17"/>
        <v>0</v>
      </c>
      <c r="T38" s="23"/>
    </row>
    <row r="39" spans="1:20" s="17" customFormat="1" ht="15.75" customHeight="1" outlineLevel="1">
      <c r="A39" s="169" t="s">
        <v>52</v>
      </c>
      <c r="B39" s="170"/>
      <c r="C39" s="170"/>
      <c r="D39" s="170"/>
      <c r="E39" s="170"/>
      <c r="F39" s="170"/>
      <c r="G39" s="170"/>
      <c r="H39" s="171"/>
      <c r="I39" s="23"/>
      <c r="J39" s="106">
        <v>4</v>
      </c>
      <c r="K39" s="67"/>
      <c r="L39" s="67"/>
      <c r="M39" s="125"/>
      <c r="N39" s="67"/>
      <c r="O39" s="109"/>
      <c r="P39" s="125"/>
      <c r="Q39" s="5"/>
      <c r="R39" s="23">
        <f t="shared" si="16"/>
        <v>4</v>
      </c>
      <c r="S39" s="23">
        <f t="shared" si="17"/>
        <v>0</v>
      </c>
      <c r="T39" s="23"/>
    </row>
    <row r="40" spans="1:20" s="17" customFormat="1" ht="15.75" customHeight="1" outlineLevel="1">
      <c r="A40" s="172" t="s">
        <v>99</v>
      </c>
      <c r="B40" s="173"/>
      <c r="C40" s="173"/>
      <c r="D40" s="173"/>
      <c r="E40" s="173"/>
      <c r="F40" s="173"/>
      <c r="G40" s="173"/>
      <c r="H40" s="174"/>
      <c r="I40" s="23"/>
      <c r="J40" s="106">
        <v>22</v>
      </c>
      <c r="K40" s="67"/>
      <c r="L40" s="67"/>
      <c r="M40" s="125"/>
      <c r="N40" s="67">
        <v>2</v>
      </c>
      <c r="O40" s="109"/>
      <c r="P40" s="125"/>
      <c r="Q40" s="5"/>
      <c r="R40" s="23">
        <f t="shared" si="16"/>
        <v>24</v>
      </c>
      <c r="S40" s="23">
        <f t="shared" si="17"/>
        <v>0</v>
      </c>
      <c r="T40" s="23"/>
    </row>
    <row r="41" spans="1:20" s="17" customFormat="1" ht="15.75" customHeight="1" outlineLevel="1">
      <c r="A41" s="172" t="s">
        <v>53</v>
      </c>
      <c r="B41" s="173"/>
      <c r="C41" s="173"/>
      <c r="D41" s="173"/>
      <c r="E41" s="173"/>
      <c r="F41" s="173"/>
      <c r="G41" s="173"/>
      <c r="H41" s="174"/>
      <c r="I41" s="23"/>
      <c r="J41" s="106"/>
      <c r="K41" s="67"/>
      <c r="L41" s="67"/>
      <c r="M41" s="125"/>
      <c r="N41" s="67"/>
      <c r="O41" s="109"/>
      <c r="P41" s="125"/>
      <c r="Q41" s="5"/>
      <c r="R41" s="23">
        <f t="shared" si="16"/>
        <v>0</v>
      </c>
      <c r="S41" s="23">
        <f t="shared" si="17"/>
        <v>0</v>
      </c>
      <c r="T41" s="23"/>
    </row>
    <row r="42" spans="1:20" s="17" customFormat="1" ht="15.75" customHeight="1" outlineLevel="1">
      <c r="A42" s="172" t="s">
        <v>54</v>
      </c>
      <c r="B42" s="173"/>
      <c r="C42" s="173"/>
      <c r="D42" s="173"/>
      <c r="E42" s="173"/>
      <c r="F42" s="173"/>
      <c r="G42" s="173"/>
      <c r="H42" s="174"/>
      <c r="I42" s="23"/>
      <c r="J42" s="106">
        <v>14</v>
      </c>
      <c r="K42" s="67"/>
      <c r="L42" s="67"/>
      <c r="M42" s="125"/>
      <c r="N42" s="67"/>
      <c r="O42" s="109"/>
      <c r="P42" s="125"/>
      <c r="Q42" s="5"/>
      <c r="R42" s="23">
        <f t="shared" si="16"/>
        <v>14</v>
      </c>
      <c r="S42" s="23">
        <f t="shared" si="17"/>
        <v>0</v>
      </c>
      <c r="T42" s="23"/>
    </row>
    <row r="43" spans="1:20" s="17" customFormat="1" ht="15.75" customHeight="1" outlineLevel="1">
      <c r="A43" s="172" t="s">
        <v>55</v>
      </c>
      <c r="B43" s="173"/>
      <c r="C43" s="173"/>
      <c r="D43" s="173"/>
      <c r="E43" s="173"/>
      <c r="F43" s="173"/>
      <c r="G43" s="173"/>
      <c r="H43" s="174"/>
      <c r="I43" s="23"/>
      <c r="J43" s="106">
        <v>25</v>
      </c>
      <c r="K43" s="67"/>
      <c r="L43" s="67"/>
      <c r="M43" s="125"/>
      <c r="N43" s="67"/>
      <c r="O43" s="109"/>
      <c r="P43" s="125"/>
      <c r="Q43" s="5"/>
      <c r="R43" s="23">
        <f t="shared" si="16"/>
        <v>25</v>
      </c>
      <c r="S43" s="23">
        <f t="shared" si="17"/>
        <v>0</v>
      </c>
      <c r="T43" s="23"/>
    </row>
    <row r="44" spans="1:20" s="17" customFormat="1">
      <c r="A44" s="145" t="s">
        <v>56</v>
      </c>
      <c r="B44" s="146"/>
      <c r="C44" s="146"/>
      <c r="D44" s="146"/>
      <c r="E44" s="146"/>
      <c r="F44" s="146"/>
      <c r="G44" s="146"/>
      <c r="H44" s="147"/>
      <c r="I44" s="21">
        <v>27.14</v>
      </c>
      <c r="J44" s="21">
        <f>SUM(J45)</f>
        <v>0</v>
      </c>
      <c r="K44" s="21">
        <f t="shared" ref="K44:Q44" si="18">SUM(K45)</f>
        <v>0</v>
      </c>
      <c r="L44" s="21">
        <f t="shared" si="18"/>
        <v>0</v>
      </c>
      <c r="M44" s="21">
        <f t="shared" si="18"/>
        <v>0</v>
      </c>
      <c r="N44" s="21">
        <f t="shared" si="18"/>
        <v>0</v>
      </c>
      <c r="O44" s="21">
        <f t="shared" si="18"/>
        <v>0</v>
      </c>
      <c r="P44" s="21">
        <f t="shared" si="18"/>
        <v>0</v>
      </c>
      <c r="Q44" s="65">
        <f t="shared" si="18"/>
        <v>0</v>
      </c>
      <c r="R44" s="21">
        <f t="shared" si="16"/>
        <v>0</v>
      </c>
      <c r="S44" s="21">
        <f t="shared" si="17"/>
        <v>0</v>
      </c>
      <c r="T44" s="21"/>
    </row>
    <row r="45" spans="1:20" s="17" customFormat="1" outlineLevel="1">
      <c r="A45" s="155" t="s">
        <v>57</v>
      </c>
      <c r="B45" s="156"/>
      <c r="C45" s="156"/>
      <c r="D45" s="156"/>
      <c r="E45" s="156"/>
      <c r="F45" s="156"/>
      <c r="G45" s="156"/>
      <c r="H45" s="157"/>
      <c r="I45" s="22"/>
      <c r="J45" s="4"/>
      <c r="K45" s="4"/>
      <c r="L45" s="4"/>
      <c r="M45" s="4"/>
      <c r="N45" s="4"/>
      <c r="O45" s="4"/>
      <c r="P45" s="4"/>
      <c r="Q45" s="4"/>
      <c r="R45" s="22">
        <f t="shared" si="16"/>
        <v>0</v>
      </c>
      <c r="S45" s="22">
        <f t="shared" si="17"/>
        <v>0</v>
      </c>
      <c r="T45" s="22"/>
    </row>
    <row r="46" spans="1:20" s="17" customFormat="1" ht="15.75" customHeight="1">
      <c r="A46" s="145" t="s">
        <v>21</v>
      </c>
      <c r="B46" s="146"/>
      <c r="C46" s="146"/>
      <c r="D46" s="146"/>
      <c r="E46" s="146"/>
      <c r="F46" s="146"/>
      <c r="G46" s="146"/>
      <c r="H46" s="147"/>
      <c r="I46" s="18"/>
      <c r="J46" s="21">
        <f>SUM(SUM(J44,J35))</f>
        <v>195</v>
      </c>
      <c r="K46" s="21">
        <f t="shared" ref="K46:S46" si="19">SUM(SUM(K44,K35))</f>
        <v>0</v>
      </c>
      <c r="L46" s="21">
        <f t="shared" si="19"/>
        <v>0</v>
      </c>
      <c r="M46" s="21">
        <f t="shared" si="19"/>
        <v>0</v>
      </c>
      <c r="N46" s="21">
        <f t="shared" si="19"/>
        <v>11</v>
      </c>
      <c r="O46" s="21">
        <f t="shared" si="19"/>
        <v>0</v>
      </c>
      <c r="P46" s="21">
        <f t="shared" si="19"/>
        <v>0</v>
      </c>
      <c r="Q46" s="65">
        <f t="shared" ref="Q46" si="20">SUM(SUM(Q44,Q35))</f>
        <v>0</v>
      </c>
      <c r="R46" s="21">
        <f t="shared" si="19"/>
        <v>206</v>
      </c>
      <c r="S46" s="21">
        <f t="shared" si="19"/>
        <v>16774.580000000002</v>
      </c>
      <c r="T46" s="20"/>
    </row>
    <row r="47" spans="1:20" s="17" customFormat="1" ht="15.75" customHeight="1">
      <c r="A47" s="158" t="s">
        <v>59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221"/>
    </row>
    <row r="48" spans="1:20" s="17" customFormat="1" ht="60" customHeight="1">
      <c r="A48" s="166" t="s">
        <v>60</v>
      </c>
      <c r="B48" s="167"/>
      <c r="C48" s="167"/>
      <c r="D48" s="167"/>
      <c r="E48" s="167"/>
      <c r="F48" s="167"/>
      <c r="G48" s="167"/>
      <c r="H48" s="168"/>
      <c r="I48" s="54" t="s">
        <v>126</v>
      </c>
      <c r="J48" s="24">
        <f>SUM(J49:J50)</f>
        <v>0</v>
      </c>
      <c r="K48" s="24">
        <f t="shared" ref="K48:P48" si="21">SUM(K49:K50)</f>
        <v>0</v>
      </c>
      <c r="L48" s="24">
        <f t="shared" si="21"/>
        <v>0</v>
      </c>
      <c r="M48" s="24">
        <f t="shared" si="21"/>
        <v>0</v>
      </c>
      <c r="N48" s="24">
        <f t="shared" si="21"/>
        <v>0</v>
      </c>
      <c r="O48" s="24">
        <f t="shared" si="21"/>
        <v>0</v>
      </c>
      <c r="P48" s="24">
        <f t="shared" si="21"/>
        <v>0</v>
      </c>
      <c r="Q48" s="72">
        <f t="shared" ref="Q48" si="22">SUM(Q49:Q50)</f>
        <v>0</v>
      </c>
      <c r="R48" s="18">
        <f>SUM(J48:Q48)</f>
        <v>0</v>
      </c>
      <c r="S48" s="18">
        <f t="shared" ref="S48:S77" si="23">I48*R48</f>
        <v>0</v>
      </c>
      <c r="T48" s="24"/>
    </row>
    <row r="49" spans="1:20" s="17" customFormat="1" ht="47.25" customHeight="1" outlineLevel="1">
      <c r="A49" s="155" t="s">
        <v>61</v>
      </c>
      <c r="B49" s="156"/>
      <c r="C49" s="156"/>
      <c r="D49" s="156"/>
      <c r="E49" s="156"/>
      <c r="F49" s="156"/>
      <c r="G49" s="156"/>
      <c r="H49" s="157"/>
      <c r="I49" s="25"/>
      <c r="J49" s="3"/>
      <c r="K49" s="3"/>
      <c r="L49" s="3"/>
      <c r="M49" s="3"/>
      <c r="N49" s="3"/>
      <c r="O49" s="3"/>
      <c r="P49" s="3"/>
      <c r="Q49" s="3"/>
      <c r="R49" s="25">
        <f>SUM(J49:Q49)</f>
        <v>0</v>
      </c>
      <c r="S49" s="25">
        <f t="shared" si="23"/>
        <v>0</v>
      </c>
      <c r="T49" s="25"/>
    </row>
    <row r="50" spans="1:20" s="17" customFormat="1" outlineLevel="1">
      <c r="A50" s="163" t="s">
        <v>62</v>
      </c>
      <c r="B50" s="164"/>
      <c r="C50" s="164"/>
      <c r="D50" s="164"/>
      <c r="E50" s="164"/>
      <c r="F50" s="164"/>
      <c r="G50" s="164"/>
      <c r="H50" s="165"/>
      <c r="I50" s="25"/>
      <c r="J50" s="3"/>
      <c r="K50" s="3"/>
      <c r="L50" s="3"/>
      <c r="M50" s="3"/>
      <c r="N50" s="3"/>
      <c r="O50" s="3"/>
      <c r="P50" s="3"/>
      <c r="Q50" s="3"/>
      <c r="R50" s="25">
        <f>SUM(J50:Q50)</f>
        <v>0</v>
      </c>
      <c r="S50" s="25">
        <f t="shared" si="23"/>
        <v>0</v>
      </c>
      <c r="T50" s="25"/>
    </row>
    <row r="51" spans="1:20" s="17" customFormat="1" ht="48" customHeight="1">
      <c r="A51" s="166" t="s">
        <v>63</v>
      </c>
      <c r="B51" s="167"/>
      <c r="C51" s="167"/>
      <c r="D51" s="167"/>
      <c r="E51" s="167"/>
      <c r="F51" s="167"/>
      <c r="G51" s="167"/>
      <c r="H51" s="168"/>
      <c r="I51" s="54" t="s">
        <v>127</v>
      </c>
      <c r="J51" s="18">
        <f>SUM(J52)</f>
        <v>134</v>
      </c>
      <c r="K51" s="18">
        <f t="shared" ref="K51:Q51" si="24">SUM(K52)</f>
        <v>0</v>
      </c>
      <c r="L51" s="18">
        <f t="shared" si="24"/>
        <v>0</v>
      </c>
      <c r="M51" s="18">
        <f t="shared" si="24"/>
        <v>0</v>
      </c>
      <c r="N51" s="18">
        <f t="shared" si="24"/>
        <v>18</v>
      </c>
      <c r="O51" s="18">
        <f t="shared" si="24"/>
        <v>0</v>
      </c>
      <c r="P51" s="18">
        <f t="shared" si="24"/>
        <v>0</v>
      </c>
      <c r="Q51" s="64">
        <f t="shared" si="24"/>
        <v>0</v>
      </c>
      <c r="R51" s="18">
        <f>SUM(J51:Q51)</f>
        <v>152</v>
      </c>
      <c r="S51" s="18">
        <f t="shared" si="23"/>
        <v>5310.8799999999992</v>
      </c>
      <c r="T51" s="18"/>
    </row>
    <row r="52" spans="1:20" s="17" customFormat="1" ht="15.75" customHeight="1" outlineLevel="1">
      <c r="A52" s="152" t="s">
        <v>64</v>
      </c>
      <c r="B52" s="153"/>
      <c r="C52" s="153"/>
      <c r="D52" s="153"/>
      <c r="E52" s="153"/>
      <c r="F52" s="153"/>
      <c r="G52" s="153"/>
      <c r="H52" s="154"/>
      <c r="I52" s="26"/>
      <c r="J52" s="2">
        <v>134</v>
      </c>
      <c r="K52" s="2"/>
      <c r="L52" s="2"/>
      <c r="M52" s="2"/>
      <c r="N52" s="2">
        <v>18</v>
      </c>
      <c r="O52" s="2"/>
      <c r="P52" s="2"/>
      <c r="Q52" s="2"/>
      <c r="R52" s="26">
        <v>0</v>
      </c>
      <c r="S52" s="26">
        <f t="shared" si="23"/>
        <v>0</v>
      </c>
      <c r="T52" s="26"/>
    </row>
    <row r="53" spans="1:20" s="17" customFormat="1">
      <c r="A53" s="166" t="s">
        <v>65</v>
      </c>
      <c r="B53" s="167"/>
      <c r="C53" s="167"/>
      <c r="D53" s="167"/>
      <c r="E53" s="167"/>
      <c r="F53" s="167"/>
      <c r="G53" s="167"/>
      <c r="H53" s="168"/>
      <c r="I53" s="54" t="s">
        <v>128</v>
      </c>
      <c r="J53" s="18">
        <f>SUM(J54:J63)</f>
        <v>342</v>
      </c>
      <c r="K53" s="18">
        <f t="shared" ref="K53:P53" si="25">SUM(K54:K63)</f>
        <v>0</v>
      </c>
      <c r="L53" s="18">
        <f t="shared" si="25"/>
        <v>0</v>
      </c>
      <c r="M53" s="18">
        <f t="shared" si="25"/>
        <v>0</v>
      </c>
      <c r="N53" s="18">
        <f t="shared" si="25"/>
        <v>418</v>
      </c>
      <c r="O53" s="18">
        <f t="shared" si="25"/>
        <v>0</v>
      </c>
      <c r="P53" s="18">
        <f t="shared" si="25"/>
        <v>0</v>
      </c>
      <c r="Q53" s="64">
        <f t="shared" ref="Q53" si="26">SUM(Q54:Q63)</f>
        <v>0</v>
      </c>
      <c r="R53" s="18">
        <f t="shared" ref="R53:R77" si="27">SUM(J53:Q53)</f>
        <v>760</v>
      </c>
      <c r="S53" s="18">
        <f t="shared" si="23"/>
        <v>119661.99999999999</v>
      </c>
      <c r="T53" s="18"/>
    </row>
    <row r="54" spans="1:20" s="17" customFormat="1" ht="15.75" customHeight="1" outlineLevel="1">
      <c r="A54" s="152" t="s">
        <v>66</v>
      </c>
      <c r="B54" s="153"/>
      <c r="C54" s="153"/>
      <c r="D54" s="153"/>
      <c r="E54" s="153"/>
      <c r="F54" s="153"/>
      <c r="G54" s="153"/>
      <c r="H54" s="154"/>
      <c r="I54" s="26"/>
      <c r="J54" s="107">
        <v>101</v>
      </c>
      <c r="K54" s="69"/>
      <c r="L54" s="69"/>
      <c r="M54" s="126"/>
      <c r="N54" s="69">
        <v>20</v>
      </c>
      <c r="O54" s="112"/>
      <c r="P54" s="126"/>
      <c r="Q54" s="117"/>
      <c r="R54" s="26">
        <f t="shared" si="27"/>
        <v>121</v>
      </c>
      <c r="S54" s="26">
        <f t="shared" si="23"/>
        <v>0</v>
      </c>
      <c r="T54" s="26"/>
    </row>
    <row r="55" spans="1:20" s="17" customFormat="1" ht="15.75" customHeight="1" outlineLevel="1">
      <c r="A55" s="152" t="s">
        <v>67</v>
      </c>
      <c r="B55" s="153"/>
      <c r="C55" s="153"/>
      <c r="D55" s="153"/>
      <c r="E55" s="153"/>
      <c r="F55" s="153"/>
      <c r="G55" s="153"/>
      <c r="H55" s="154"/>
      <c r="I55" s="26"/>
      <c r="J55" s="107">
        <v>65</v>
      </c>
      <c r="K55" s="69"/>
      <c r="L55" s="69"/>
      <c r="M55" s="126"/>
      <c r="N55" s="69"/>
      <c r="O55" s="112"/>
      <c r="P55" s="126"/>
      <c r="Q55" s="117"/>
      <c r="R55" s="26">
        <f t="shared" si="27"/>
        <v>65</v>
      </c>
      <c r="S55" s="26">
        <f t="shared" si="23"/>
        <v>0</v>
      </c>
      <c r="T55" s="26"/>
    </row>
    <row r="56" spans="1:20" s="17" customFormat="1" ht="15.75" customHeight="1" outlineLevel="1">
      <c r="A56" s="152" t="s">
        <v>68</v>
      </c>
      <c r="B56" s="153"/>
      <c r="C56" s="153"/>
      <c r="D56" s="153"/>
      <c r="E56" s="153"/>
      <c r="F56" s="153"/>
      <c r="G56" s="153"/>
      <c r="H56" s="154"/>
      <c r="I56" s="26"/>
      <c r="J56" s="107">
        <v>26</v>
      </c>
      <c r="K56" s="69"/>
      <c r="L56" s="69"/>
      <c r="M56" s="126"/>
      <c r="N56" s="69"/>
      <c r="O56" s="112"/>
      <c r="P56" s="126"/>
      <c r="Q56" s="117"/>
      <c r="R56" s="26">
        <f t="shared" si="27"/>
        <v>26</v>
      </c>
      <c r="S56" s="26">
        <f t="shared" si="23"/>
        <v>0</v>
      </c>
      <c r="T56" s="26"/>
    </row>
    <row r="57" spans="1:20" s="17" customFormat="1" ht="15.75" customHeight="1" outlineLevel="1">
      <c r="A57" s="152" t="s">
        <v>69</v>
      </c>
      <c r="B57" s="153"/>
      <c r="C57" s="153"/>
      <c r="D57" s="153"/>
      <c r="E57" s="153"/>
      <c r="F57" s="153"/>
      <c r="G57" s="153"/>
      <c r="H57" s="154"/>
      <c r="I57" s="26"/>
      <c r="J57" s="107">
        <v>20</v>
      </c>
      <c r="K57" s="69"/>
      <c r="L57" s="69"/>
      <c r="M57" s="126"/>
      <c r="N57" s="69"/>
      <c r="O57" s="112"/>
      <c r="P57" s="126"/>
      <c r="Q57" s="117"/>
      <c r="R57" s="26">
        <f t="shared" si="27"/>
        <v>20</v>
      </c>
      <c r="S57" s="26">
        <f t="shared" si="23"/>
        <v>0</v>
      </c>
      <c r="T57" s="26"/>
    </row>
    <row r="58" spans="1:20" s="17" customFormat="1" ht="15.75" customHeight="1" outlineLevel="1">
      <c r="A58" s="152" t="s">
        <v>70</v>
      </c>
      <c r="B58" s="153"/>
      <c r="C58" s="153"/>
      <c r="D58" s="153"/>
      <c r="E58" s="153"/>
      <c r="F58" s="153"/>
      <c r="G58" s="153"/>
      <c r="H58" s="154"/>
      <c r="I58" s="26"/>
      <c r="J58" s="107">
        <v>70</v>
      </c>
      <c r="K58" s="69"/>
      <c r="L58" s="69"/>
      <c r="M58" s="126"/>
      <c r="N58" s="69">
        <v>20</v>
      </c>
      <c r="O58" s="112"/>
      <c r="P58" s="126"/>
      <c r="Q58" s="117"/>
      <c r="R58" s="26">
        <f t="shared" si="27"/>
        <v>90</v>
      </c>
      <c r="S58" s="26">
        <f t="shared" si="23"/>
        <v>0</v>
      </c>
      <c r="T58" s="26"/>
    </row>
    <row r="59" spans="1:20" s="17" customFormat="1" ht="15.75" customHeight="1" outlineLevel="1">
      <c r="A59" s="152" t="s">
        <v>71</v>
      </c>
      <c r="B59" s="153"/>
      <c r="C59" s="153"/>
      <c r="D59" s="153"/>
      <c r="E59" s="153"/>
      <c r="F59" s="153"/>
      <c r="G59" s="153"/>
      <c r="H59" s="154"/>
      <c r="I59" s="26"/>
      <c r="J59" s="107"/>
      <c r="K59" s="69"/>
      <c r="L59" s="69"/>
      <c r="M59" s="126"/>
      <c r="N59" s="69">
        <v>1</v>
      </c>
      <c r="O59" s="112"/>
      <c r="P59" s="126"/>
      <c r="Q59" s="117"/>
      <c r="R59" s="26">
        <f t="shared" si="27"/>
        <v>1</v>
      </c>
      <c r="S59" s="26">
        <f t="shared" si="23"/>
        <v>0</v>
      </c>
      <c r="T59" s="26"/>
    </row>
    <row r="60" spans="1:20" s="17" customFormat="1" ht="15.75" customHeight="1" outlineLevel="1">
      <c r="A60" s="152" t="s">
        <v>72</v>
      </c>
      <c r="B60" s="153"/>
      <c r="C60" s="153"/>
      <c r="D60" s="153"/>
      <c r="E60" s="153"/>
      <c r="F60" s="153"/>
      <c r="G60" s="153"/>
      <c r="H60" s="154"/>
      <c r="I60" s="26"/>
      <c r="J60" s="107"/>
      <c r="K60" s="69"/>
      <c r="L60" s="69"/>
      <c r="M60" s="126"/>
      <c r="N60" s="69"/>
      <c r="O60" s="112"/>
      <c r="P60" s="126"/>
      <c r="Q60" s="117"/>
      <c r="R60" s="26">
        <f t="shared" si="27"/>
        <v>0</v>
      </c>
      <c r="S60" s="26">
        <f t="shared" si="23"/>
        <v>0</v>
      </c>
      <c r="T60" s="26"/>
    </row>
    <row r="61" spans="1:20" s="17" customFormat="1" ht="15.75" customHeight="1" outlineLevel="1">
      <c r="A61" s="152" t="s">
        <v>73</v>
      </c>
      <c r="B61" s="153"/>
      <c r="C61" s="153"/>
      <c r="D61" s="153"/>
      <c r="E61" s="153"/>
      <c r="F61" s="153"/>
      <c r="G61" s="153"/>
      <c r="H61" s="154"/>
      <c r="I61" s="26"/>
      <c r="J61" s="107"/>
      <c r="K61" s="69"/>
      <c r="L61" s="69"/>
      <c r="M61" s="126"/>
      <c r="N61" s="69">
        <v>348</v>
      </c>
      <c r="O61" s="112"/>
      <c r="P61" s="126"/>
      <c r="Q61" s="117"/>
      <c r="R61" s="26">
        <f t="shared" si="27"/>
        <v>348</v>
      </c>
      <c r="S61" s="26">
        <f t="shared" si="23"/>
        <v>0</v>
      </c>
      <c r="T61" s="26"/>
    </row>
    <row r="62" spans="1:20" s="17" customFormat="1" ht="15.75" customHeight="1" outlineLevel="1">
      <c r="A62" s="152" t="s">
        <v>74</v>
      </c>
      <c r="B62" s="153"/>
      <c r="C62" s="153"/>
      <c r="D62" s="153"/>
      <c r="E62" s="153"/>
      <c r="F62" s="153"/>
      <c r="G62" s="153"/>
      <c r="H62" s="154"/>
      <c r="I62" s="26"/>
      <c r="J62" s="107"/>
      <c r="K62" s="69"/>
      <c r="L62" s="69"/>
      <c r="M62" s="126"/>
      <c r="N62" s="69">
        <v>9</v>
      </c>
      <c r="O62" s="112"/>
      <c r="P62" s="126"/>
      <c r="Q62" s="117"/>
      <c r="R62" s="26">
        <f t="shared" si="27"/>
        <v>9</v>
      </c>
      <c r="S62" s="26">
        <f t="shared" si="23"/>
        <v>0</v>
      </c>
      <c r="T62" s="26"/>
    </row>
    <row r="63" spans="1:20" s="17" customFormat="1" ht="15.75" customHeight="1" outlineLevel="1">
      <c r="A63" s="152" t="s">
        <v>75</v>
      </c>
      <c r="B63" s="153"/>
      <c r="C63" s="153"/>
      <c r="D63" s="153"/>
      <c r="E63" s="153"/>
      <c r="F63" s="153"/>
      <c r="G63" s="153"/>
      <c r="H63" s="154"/>
      <c r="I63" s="26"/>
      <c r="J63" s="107">
        <v>60</v>
      </c>
      <c r="K63" s="69"/>
      <c r="L63" s="69"/>
      <c r="M63" s="126"/>
      <c r="N63" s="69">
        <v>20</v>
      </c>
      <c r="O63" s="112"/>
      <c r="P63" s="126"/>
      <c r="Q63" s="117"/>
      <c r="R63" s="26">
        <f t="shared" si="27"/>
        <v>80</v>
      </c>
      <c r="S63" s="26">
        <f t="shared" si="23"/>
        <v>0</v>
      </c>
      <c r="T63" s="26"/>
    </row>
    <row r="64" spans="1:20" s="17" customFormat="1" ht="18" customHeight="1">
      <c r="A64" s="145" t="s">
        <v>76</v>
      </c>
      <c r="B64" s="146"/>
      <c r="C64" s="146"/>
      <c r="D64" s="146"/>
      <c r="E64" s="146"/>
      <c r="F64" s="146"/>
      <c r="G64" s="146"/>
      <c r="H64" s="147"/>
      <c r="I64" s="54" t="s">
        <v>129</v>
      </c>
      <c r="J64" s="21">
        <f t="shared" ref="J64:P64" si="28">SUM(J65:J75)</f>
        <v>215</v>
      </c>
      <c r="K64" s="21">
        <f t="shared" si="28"/>
        <v>0</v>
      </c>
      <c r="L64" s="21">
        <f t="shared" si="28"/>
        <v>0</v>
      </c>
      <c r="M64" s="21">
        <f t="shared" si="28"/>
        <v>0</v>
      </c>
      <c r="N64" s="21">
        <f t="shared" si="28"/>
        <v>169</v>
      </c>
      <c r="O64" s="21">
        <f t="shared" si="28"/>
        <v>0</v>
      </c>
      <c r="P64" s="21">
        <f t="shared" si="28"/>
        <v>0</v>
      </c>
      <c r="Q64" s="65">
        <f t="shared" ref="Q64" si="29">SUM(Q65:Q75)</f>
        <v>0</v>
      </c>
      <c r="R64" s="21">
        <f t="shared" si="27"/>
        <v>384</v>
      </c>
      <c r="S64" s="21">
        <f t="shared" si="23"/>
        <v>41694.720000000001</v>
      </c>
      <c r="T64" s="21"/>
    </row>
    <row r="65" spans="1:20" s="17" customFormat="1" ht="15.75" customHeight="1" outlineLevel="1">
      <c r="A65" s="152" t="s">
        <v>77</v>
      </c>
      <c r="B65" s="153"/>
      <c r="C65" s="153"/>
      <c r="D65" s="153"/>
      <c r="E65" s="153"/>
      <c r="F65" s="153"/>
      <c r="G65" s="153"/>
      <c r="H65" s="154"/>
      <c r="I65" s="23"/>
      <c r="J65" s="5">
        <v>215</v>
      </c>
      <c r="K65" s="67"/>
      <c r="L65" s="67"/>
      <c r="M65" s="5"/>
      <c r="N65" s="67">
        <v>52</v>
      </c>
      <c r="O65" s="5"/>
      <c r="P65" s="5"/>
      <c r="Q65" s="118"/>
      <c r="R65" s="23">
        <f t="shared" si="27"/>
        <v>267</v>
      </c>
      <c r="S65" s="23">
        <f t="shared" si="23"/>
        <v>0</v>
      </c>
      <c r="T65" s="23"/>
    </row>
    <row r="66" spans="1:20" s="17" customFormat="1" ht="15.75" customHeight="1" outlineLevel="1">
      <c r="A66" s="152" t="s">
        <v>78</v>
      </c>
      <c r="B66" s="153"/>
      <c r="C66" s="153"/>
      <c r="D66" s="153"/>
      <c r="E66" s="153"/>
      <c r="F66" s="153"/>
      <c r="G66" s="153"/>
      <c r="H66" s="154"/>
      <c r="I66" s="23"/>
      <c r="J66" s="5"/>
      <c r="K66" s="67"/>
      <c r="L66" s="67"/>
      <c r="M66" s="5"/>
      <c r="N66" s="67"/>
      <c r="O66" s="5"/>
      <c r="P66" s="5"/>
      <c r="Q66" s="118"/>
      <c r="R66" s="23">
        <f t="shared" si="27"/>
        <v>0</v>
      </c>
      <c r="S66" s="23">
        <f t="shared" si="23"/>
        <v>0</v>
      </c>
      <c r="T66" s="23"/>
    </row>
    <row r="67" spans="1:20" s="17" customFormat="1" ht="15.75" customHeight="1" outlineLevel="1">
      <c r="A67" s="152" t="s">
        <v>79</v>
      </c>
      <c r="B67" s="153"/>
      <c r="C67" s="153"/>
      <c r="D67" s="153"/>
      <c r="E67" s="153"/>
      <c r="F67" s="153"/>
      <c r="G67" s="153"/>
      <c r="H67" s="154"/>
      <c r="I67" s="23"/>
      <c r="J67" s="5"/>
      <c r="K67" s="67"/>
      <c r="L67" s="5"/>
      <c r="M67" s="5"/>
      <c r="N67" s="67"/>
      <c r="O67" s="5"/>
      <c r="P67" s="5"/>
      <c r="Q67" s="118"/>
      <c r="R67" s="23">
        <f t="shared" si="27"/>
        <v>0</v>
      </c>
      <c r="S67" s="23">
        <f t="shared" si="23"/>
        <v>0</v>
      </c>
      <c r="T67" s="23"/>
    </row>
    <row r="68" spans="1:20" s="17" customFormat="1" ht="15.75" customHeight="1" outlineLevel="1">
      <c r="A68" s="152" t="s">
        <v>80</v>
      </c>
      <c r="B68" s="153"/>
      <c r="C68" s="153"/>
      <c r="D68" s="153"/>
      <c r="E68" s="153"/>
      <c r="F68" s="153"/>
      <c r="G68" s="153"/>
      <c r="H68" s="154"/>
      <c r="I68" s="23"/>
      <c r="J68" s="5"/>
      <c r="K68" s="67"/>
      <c r="L68" s="5"/>
      <c r="M68" s="5"/>
      <c r="N68" s="67">
        <v>40</v>
      </c>
      <c r="O68" s="5"/>
      <c r="P68" s="5"/>
      <c r="Q68" s="5"/>
      <c r="R68" s="23">
        <f t="shared" si="27"/>
        <v>40</v>
      </c>
      <c r="S68" s="23">
        <f t="shared" si="23"/>
        <v>0</v>
      </c>
      <c r="T68" s="23"/>
    </row>
    <row r="69" spans="1:20" s="17" customFormat="1" ht="15.75" customHeight="1" outlineLevel="1">
      <c r="A69" s="152" t="s">
        <v>81</v>
      </c>
      <c r="B69" s="153"/>
      <c r="C69" s="153"/>
      <c r="D69" s="153"/>
      <c r="E69" s="153"/>
      <c r="F69" s="153"/>
      <c r="G69" s="153"/>
      <c r="H69" s="154"/>
      <c r="I69" s="23"/>
      <c r="J69" s="5"/>
      <c r="K69" s="67"/>
      <c r="L69" s="5"/>
      <c r="M69" s="5"/>
      <c r="N69" s="67"/>
      <c r="O69" s="5"/>
      <c r="P69" s="5"/>
      <c r="Q69" s="5"/>
      <c r="R69" s="23">
        <f t="shared" si="27"/>
        <v>0</v>
      </c>
      <c r="S69" s="23">
        <f t="shared" si="23"/>
        <v>0</v>
      </c>
      <c r="T69" s="23"/>
    </row>
    <row r="70" spans="1:20" s="17" customFormat="1" ht="15.75" customHeight="1" outlineLevel="1">
      <c r="A70" s="152" t="s">
        <v>82</v>
      </c>
      <c r="B70" s="153"/>
      <c r="C70" s="153"/>
      <c r="D70" s="153"/>
      <c r="E70" s="153"/>
      <c r="F70" s="153"/>
      <c r="G70" s="153"/>
      <c r="H70" s="154"/>
      <c r="I70" s="23"/>
      <c r="J70" s="5"/>
      <c r="K70" s="67"/>
      <c r="L70" s="5"/>
      <c r="M70" s="5"/>
      <c r="N70" s="67"/>
      <c r="O70" s="5"/>
      <c r="P70" s="5"/>
      <c r="Q70" s="5"/>
      <c r="R70" s="23">
        <f t="shared" si="27"/>
        <v>0</v>
      </c>
      <c r="S70" s="23">
        <f t="shared" si="23"/>
        <v>0</v>
      </c>
      <c r="T70" s="23"/>
    </row>
    <row r="71" spans="1:20" s="17" customFormat="1" ht="15.75" customHeight="1" outlineLevel="1">
      <c r="A71" s="152" t="s">
        <v>83</v>
      </c>
      <c r="B71" s="153"/>
      <c r="C71" s="153"/>
      <c r="D71" s="153"/>
      <c r="E71" s="153"/>
      <c r="F71" s="153"/>
      <c r="G71" s="153"/>
      <c r="H71" s="154"/>
      <c r="I71" s="23"/>
      <c r="J71" s="5"/>
      <c r="K71" s="67"/>
      <c r="L71" s="5"/>
      <c r="M71" s="5"/>
      <c r="N71" s="67">
        <v>6</v>
      </c>
      <c r="O71" s="5"/>
      <c r="P71" s="5"/>
      <c r="Q71" s="5"/>
      <c r="R71" s="23">
        <f t="shared" si="27"/>
        <v>6</v>
      </c>
      <c r="S71" s="23">
        <f t="shared" si="23"/>
        <v>0</v>
      </c>
      <c r="T71" s="23"/>
    </row>
    <row r="72" spans="1:20" s="17" customFormat="1" ht="15.75" customHeight="1" outlineLevel="1">
      <c r="A72" s="152" t="s">
        <v>84</v>
      </c>
      <c r="B72" s="153"/>
      <c r="C72" s="153"/>
      <c r="D72" s="153"/>
      <c r="E72" s="153"/>
      <c r="F72" s="153"/>
      <c r="G72" s="153"/>
      <c r="H72" s="154"/>
      <c r="I72" s="23"/>
      <c r="J72" s="5"/>
      <c r="K72" s="67"/>
      <c r="L72" s="5"/>
      <c r="M72" s="5"/>
      <c r="N72" s="67">
        <v>71</v>
      </c>
      <c r="O72" s="5"/>
      <c r="P72" s="5"/>
      <c r="Q72" s="5"/>
      <c r="R72" s="23">
        <f t="shared" si="27"/>
        <v>71</v>
      </c>
      <c r="S72" s="23">
        <f t="shared" si="23"/>
        <v>0</v>
      </c>
      <c r="T72" s="23"/>
    </row>
    <row r="73" spans="1:20" s="17" customFormat="1" ht="15.75" customHeight="1" outlineLevel="1">
      <c r="A73" s="152" t="s">
        <v>85</v>
      </c>
      <c r="B73" s="153"/>
      <c r="C73" s="153"/>
      <c r="D73" s="153"/>
      <c r="E73" s="153"/>
      <c r="F73" s="153"/>
      <c r="G73" s="153"/>
      <c r="H73" s="154"/>
      <c r="I73" s="23"/>
      <c r="J73" s="5"/>
      <c r="K73" s="67"/>
      <c r="L73" s="5"/>
      <c r="M73" s="5"/>
      <c r="N73" s="67"/>
      <c r="O73" s="5"/>
      <c r="P73" s="5"/>
      <c r="Q73" s="5"/>
      <c r="R73" s="23">
        <f t="shared" si="27"/>
        <v>0</v>
      </c>
      <c r="S73" s="23">
        <f t="shared" si="23"/>
        <v>0</v>
      </c>
      <c r="T73" s="23"/>
    </row>
    <row r="74" spans="1:20" s="17" customFormat="1" ht="15.75" customHeight="1" outlineLevel="1">
      <c r="A74" s="152" t="s">
        <v>86</v>
      </c>
      <c r="B74" s="153"/>
      <c r="C74" s="153"/>
      <c r="D74" s="153"/>
      <c r="E74" s="153"/>
      <c r="F74" s="153"/>
      <c r="G74" s="153"/>
      <c r="H74" s="154"/>
      <c r="I74" s="23"/>
      <c r="J74" s="5"/>
      <c r="K74" s="67"/>
      <c r="L74" s="5"/>
      <c r="M74" s="5"/>
      <c r="N74" s="67"/>
      <c r="O74" s="5"/>
      <c r="P74" s="5"/>
      <c r="Q74" s="5"/>
      <c r="R74" s="23">
        <f t="shared" si="27"/>
        <v>0</v>
      </c>
      <c r="S74" s="23">
        <f t="shared" si="23"/>
        <v>0</v>
      </c>
      <c r="T74" s="23"/>
    </row>
    <row r="75" spans="1:20" s="17" customFormat="1" ht="15.75" customHeight="1" outlineLevel="1">
      <c r="A75" s="152" t="s">
        <v>87</v>
      </c>
      <c r="B75" s="153"/>
      <c r="C75" s="153"/>
      <c r="D75" s="153"/>
      <c r="E75" s="153"/>
      <c r="F75" s="153"/>
      <c r="G75" s="153"/>
      <c r="H75" s="154"/>
      <c r="I75" s="23"/>
      <c r="J75" s="5"/>
      <c r="K75" s="67"/>
      <c r="L75" s="5"/>
      <c r="M75" s="5"/>
      <c r="N75" s="67"/>
      <c r="O75" s="5"/>
      <c r="P75" s="5"/>
      <c r="Q75" s="5"/>
      <c r="R75" s="23">
        <f t="shared" si="27"/>
        <v>0</v>
      </c>
      <c r="S75" s="23">
        <f t="shared" si="23"/>
        <v>0</v>
      </c>
      <c r="T75" s="23"/>
    </row>
    <row r="76" spans="1:20" s="17" customFormat="1">
      <c r="A76" s="145" t="s">
        <v>89</v>
      </c>
      <c r="B76" s="146"/>
      <c r="C76" s="146"/>
      <c r="D76" s="146"/>
      <c r="E76" s="146"/>
      <c r="F76" s="146"/>
      <c r="G76" s="146"/>
      <c r="H76" s="147"/>
      <c r="I76" s="21">
        <v>52.42</v>
      </c>
      <c r="J76" s="21">
        <f>SUM(J77)</f>
        <v>0</v>
      </c>
      <c r="K76" s="21">
        <f t="shared" ref="K76:Q76" si="30">SUM(K77)</f>
        <v>0</v>
      </c>
      <c r="L76" s="21">
        <f t="shared" si="30"/>
        <v>0</v>
      </c>
      <c r="M76" s="21">
        <f t="shared" si="30"/>
        <v>0</v>
      </c>
      <c r="N76" s="21">
        <f t="shared" si="30"/>
        <v>42</v>
      </c>
      <c r="O76" s="21">
        <f t="shared" si="30"/>
        <v>0</v>
      </c>
      <c r="P76" s="21">
        <f t="shared" si="30"/>
        <v>0</v>
      </c>
      <c r="Q76" s="65">
        <f t="shared" si="30"/>
        <v>0</v>
      </c>
      <c r="R76" s="21">
        <f t="shared" si="27"/>
        <v>42</v>
      </c>
      <c r="S76" s="21">
        <f t="shared" si="23"/>
        <v>2201.64</v>
      </c>
      <c r="T76" s="21"/>
    </row>
    <row r="77" spans="1:20" s="17" customFormat="1" ht="15.75" customHeight="1" outlineLevel="1">
      <c r="A77" s="155" t="s">
        <v>90</v>
      </c>
      <c r="B77" s="156"/>
      <c r="C77" s="156"/>
      <c r="D77" s="156"/>
      <c r="E77" s="156"/>
      <c r="F77" s="156"/>
      <c r="G77" s="156"/>
      <c r="H77" s="157"/>
      <c r="I77" s="23"/>
      <c r="J77" s="5"/>
      <c r="K77" s="5"/>
      <c r="L77" s="5"/>
      <c r="M77" s="5"/>
      <c r="N77" s="5">
        <v>42</v>
      </c>
      <c r="O77" s="5"/>
      <c r="P77" s="5"/>
      <c r="Q77" s="5"/>
      <c r="R77" s="23">
        <f t="shared" si="27"/>
        <v>42</v>
      </c>
      <c r="S77" s="23">
        <f t="shared" si="23"/>
        <v>0</v>
      </c>
      <c r="T77" s="23"/>
    </row>
    <row r="78" spans="1:20" s="17" customFormat="1" ht="15.75" customHeight="1">
      <c r="A78" s="145" t="s">
        <v>21</v>
      </c>
      <c r="B78" s="146"/>
      <c r="C78" s="146"/>
      <c r="D78" s="146"/>
      <c r="E78" s="146"/>
      <c r="F78" s="146"/>
      <c r="G78" s="146"/>
      <c r="H78" s="147"/>
      <c r="I78" s="18"/>
      <c r="J78" s="21">
        <f t="shared" ref="J78:S78" si="31">SUM(J76,J64,J53,J51,J48)</f>
        <v>691</v>
      </c>
      <c r="K78" s="21">
        <f t="shared" si="31"/>
        <v>0</v>
      </c>
      <c r="L78" s="21">
        <f t="shared" si="31"/>
        <v>0</v>
      </c>
      <c r="M78" s="21">
        <f t="shared" si="31"/>
        <v>0</v>
      </c>
      <c r="N78" s="21">
        <f t="shared" si="31"/>
        <v>647</v>
      </c>
      <c r="O78" s="21">
        <f t="shared" si="31"/>
        <v>0</v>
      </c>
      <c r="P78" s="21">
        <f t="shared" si="31"/>
        <v>0</v>
      </c>
      <c r="Q78" s="65">
        <f t="shared" ref="Q78" si="32">SUM(Q76,Q64,Q53,Q51,Q48)</f>
        <v>0</v>
      </c>
      <c r="R78" s="21">
        <f t="shared" si="31"/>
        <v>1338</v>
      </c>
      <c r="S78" s="21">
        <f t="shared" si="31"/>
        <v>168869.24</v>
      </c>
      <c r="T78" s="20"/>
    </row>
    <row r="79" spans="1:20" s="17" customFormat="1" ht="34.5" customHeight="1">
      <c r="A79" s="158" t="s">
        <v>91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221"/>
    </row>
    <row r="80" spans="1:20" s="17" customFormat="1">
      <c r="A80" s="145" t="s">
        <v>93</v>
      </c>
      <c r="B80" s="146"/>
      <c r="C80" s="146"/>
      <c r="D80" s="146"/>
      <c r="E80" s="146"/>
      <c r="F80" s="146"/>
      <c r="G80" s="146"/>
      <c r="H80" s="147"/>
      <c r="I80" s="54" t="s">
        <v>130</v>
      </c>
      <c r="J80" s="1"/>
      <c r="K80" s="1"/>
      <c r="L80" s="1"/>
      <c r="M80" s="1"/>
      <c r="N80" s="1">
        <v>26</v>
      </c>
      <c r="O80" s="1"/>
      <c r="P80" s="1"/>
      <c r="Q80" s="1"/>
      <c r="R80" s="21">
        <f>SUM(J80:Q80)</f>
        <v>26</v>
      </c>
      <c r="S80" s="21">
        <f>I80*R80</f>
        <v>4237.4799999999996</v>
      </c>
      <c r="T80" s="21"/>
    </row>
    <row r="81" spans="1:38" s="17" customFormat="1">
      <c r="A81" s="145" t="s">
        <v>94</v>
      </c>
      <c r="B81" s="146"/>
      <c r="C81" s="146"/>
      <c r="D81" s="146"/>
      <c r="E81" s="146"/>
      <c r="F81" s="146"/>
      <c r="G81" s="146"/>
      <c r="H81" s="147"/>
      <c r="I81" s="21">
        <v>108.61</v>
      </c>
      <c r="J81" s="1"/>
      <c r="K81" s="1"/>
      <c r="L81" s="1"/>
      <c r="M81" s="1"/>
      <c r="N81" s="1">
        <v>83</v>
      </c>
      <c r="O81" s="1"/>
      <c r="P81" s="1"/>
      <c r="Q81" s="1"/>
      <c r="R81" s="20">
        <f>SUM(J81:Q81)</f>
        <v>83</v>
      </c>
      <c r="S81" s="20">
        <f>I81*R81</f>
        <v>9014.6299999999992</v>
      </c>
      <c r="T81" s="20"/>
    </row>
    <row r="82" spans="1:38" s="17" customFormat="1" ht="15.75" customHeight="1">
      <c r="A82" s="145" t="s">
        <v>21</v>
      </c>
      <c r="B82" s="146"/>
      <c r="C82" s="146"/>
      <c r="D82" s="146"/>
      <c r="E82" s="146"/>
      <c r="F82" s="146"/>
      <c r="G82" s="146"/>
      <c r="H82" s="147"/>
      <c r="I82" s="18"/>
      <c r="J82" s="21">
        <f>SUM(J80:J81)</f>
        <v>0</v>
      </c>
      <c r="K82" s="21">
        <f t="shared" ref="K82:S82" si="33">SUM(K80:K81)</f>
        <v>0</v>
      </c>
      <c r="L82" s="21">
        <f t="shared" si="33"/>
        <v>0</v>
      </c>
      <c r="M82" s="21">
        <f t="shared" si="33"/>
        <v>0</v>
      </c>
      <c r="N82" s="21">
        <f t="shared" si="33"/>
        <v>109</v>
      </c>
      <c r="O82" s="21">
        <f t="shared" si="33"/>
        <v>0</v>
      </c>
      <c r="P82" s="21">
        <f t="shared" si="33"/>
        <v>0</v>
      </c>
      <c r="Q82" s="65">
        <f t="shared" ref="Q82" si="34">SUM(Q80:Q81)</f>
        <v>0</v>
      </c>
      <c r="R82" s="21">
        <f t="shared" si="33"/>
        <v>109</v>
      </c>
      <c r="S82" s="21">
        <f t="shared" si="33"/>
        <v>13252.109999999999</v>
      </c>
      <c r="T82" s="20"/>
    </row>
    <row r="83" spans="1:38">
      <c r="A83" s="148" t="s">
        <v>12</v>
      </c>
      <c r="B83" s="148"/>
      <c r="C83" s="148"/>
      <c r="D83" s="148"/>
      <c r="E83" s="148"/>
      <c r="F83" s="148"/>
      <c r="G83" s="148"/>
      <c r="H83" s="148"/>
      <c r="I83" s="15"/>
      <c r="J83" s="15">
        <f t="shared" ref="J83:S83" si="35">SUM(J82,J78,J46,J33,J10)</f>
        <v>4785</v>
      </c>
      <c r="K83" s="15">
        <f t="shared" si="35"/>
        <v>0</v>
      </c>
      <c r="L83" s="15">
        <f t="shared" si="35"/>
        <v>0</v>
      </c>
      <c r="M83" s="15">
        <f t="shared" si="35"/>
        <v>0</v>
      </c>
      <c r="N83" s="15">
        <f t="shared" si="35"/>
        <v>1883</v>
      </c>
      <c r="O83" s="15">
        <f t="shared" si="35"/>
        <v>0</v>
      </c>
      <c r="P83" s="15">
        <f t="shared" si="35"/>
        <v>0</v>
      </c>
      <c r="Q83" s="70">
        <f t="shared" ref="Q83" si="36">SUM(Q82,Q78,Q46,Q33,Q10)</f>
        <v>0</v>
      </c>
      <c r="R83" s="15">
        <f t="shared" si="35"/>
        <v>6668</v>
      </c>
      <c r="S83" s="15">
        <f t="shared" si="35"/>
        <v>1422030.54</v>
      </c>
      <c r="T83" s="28"/>
    </row>
    <row r="85" spans="1:38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</row>
    <row r="86" spans="1:38">
      <c r="A86" s="34"/>
      <c r="B86" s="35"/>
      <c r="C86" s="13"/>
      <c r="D86" s="16"/>
      <c r="E86" s="34"/>
      <c r="F86" s="34"/>
      <c r="G86" s="34"/>
      <c r="H86" s="13"/>
      <c r="I86" s="13"/>
      <c r="J86" s="13"/>
      <c r="K86" s="13"/>
      <c r="L86" s="13"/>
      <c r="M86" s="13"/>
      <c r="N86" s="13"/>
      <c r="O86" s="13"/>
      <c r="P86" s="36"/>
      <c r="Q86" s="36"/>
      <c r="R86" s="31"/>
      <c r="S86" s="31"/>
      <c r="T86" s="30"/>
    </row>
    <row r="87" spans="1:38">
      <c r="A87" s="37" t="s">
        <v>155</v>
      </c>
      <c r="B87" s="37"/>
      <c r="C87" s="11"/>
      <c r="D87" s="131"/>
      <c r="E87" s="134"/>
      <c r="F87" s="134"/>
      <c r="G87" s="134"/>
      <c r="H87" s="134"/>
      <c r="I87" s="134"/>
      <c r="J87" s="142" t="s">
        <v>136</v>
      </c>
      <c r="K87" s="141"/>
      <c r="L87" s="141" t="s">
        <v>156</v>
      </c>
      <c r="M87" s="141"/>
      <c r="N87" s="141"/>
      <c r="O87" s="141"/>
      <c r="P87" s="30"/>
      <c r="Q87" s="30"/>
      <c r="R87" s="30"/>
      <c r="S87" s="31"/>
      <c r="T87" s="30"/>
      <c r="U87" s="12"/>
      <c r="V87" s="12"/>
      <c r="W87" s="12"/>
      <c r="AJ87" s="39"/>
      <c r="AK87" s="39"/>
      <c r="AL87" s="39"/>
    </row>
    <row r="88" spans="1:38" s="40" customFormat="1" ht="18.75">
      <c r="A88" s="139"/>
      <c r="B88" s="41"/>
      <c r="C88" s="41"/>
      <c r="D88" s="41"/>
      <c r="E88" s="41"/>
      <c r="F88" s="41"/>
      <c r="G88" s="151"/>
      <c r="H88" s="151"/>
      <c r="I88" s="140"/>
      <c r="J88" s="46" t="s">
        <v>140</v>
      </c>
      <c r="K88" s="46"/>
      <c r="L88" s="41"/>
      <c r="M88" s="41" t="s">
        <v>139</v>
      </c>
      <c r="N88" s="139"/>
      <c r="O88" s="139"/>
      <c r="P88" s="41"/>
      <c r="Q88" s="44"/>
      <c r="R88" s="46"/>
      <c r="S88" s="45"/>
      <c r="T88" s="46"/>
    </row>
    <row r="89" spans="1:38">
      <c r="A89" s="133" t="s">
        <v>137</v>
      </c>
      <c r="B89" s="136" t="s">
        <v>148</v>
      </c>
      <c r="C89" s="1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36"/>
      <c r="Q89" s="36"/>
      <c r="R89" s="31"/>
      <c r="S89" s="31"/>
      <c r="T89" s="30"/>
    </row>
    <row r="90" spans="1:38">
      <c r="A90" s="13"/>
      <c r="B90" s="4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36"/>
      <c r="Q90" s="36"/>
      <c r="R90" s="31"/>
      <c r="S90" s="31"/>
      <c r="T90" s="30"/>
      <c r="U90" s="12"/>
      <c r="V90" s="12"/>
      <c r="W90" s="12"/>
      <c r="AJ90" s="39"/>
      <c r="AK90" s="39"/>
      <c r="AL90" s="39"/>
    </row>
    <row r="91" spans="1:38">
      <c r="A91" s="50"/>
      <c r="B91" s="11"/>
      <c r="C91" s="11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36"/>
      <c r="Q91" s="36"/>
      <c r="R91" s="31"/>
      <c r="S91" s="31"/>
      <c r="T91" s="30"/>
      <c r="U91" s="12"/>
      <c r="V91" s="12"/>
      <c r="W91" s="12"/>
      <c r="AJ91" s="39"/>
      <c r="AK91" s="39"/>
      <c r="AL91" s="39"/>
    </row>
    <row r="92" spans="1:38">
      <c r="A92" s="13"/>
      <c r="B92" s="4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36"/>
      <c r="Q92" s="36"/>
      <c r="R92" s="31"/>
      <c r="S92" s="31"/>
      <c r="T92" s="30"/>
      <c r="U92" s="12"/>
      <c r="V92" s="12"/>
      <c r="W92" s="12"/>
      <c r="AJ92" s="39"/>
      <c r="AK92" s="39"/>
      <c r="AL92" s="39"/>
    </row>
    <row r="93" spans="1:38">
      <c r="A93" s="38"/>
      <c r="B93" s="1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1"/>
      <c r="T93" s="30"/>
      <c r="U93" s="12"/>
      <c r="V93" s="12"/>
      <c r="W93" s="12"/>
      <c r="AJ93" s="39"/>
      <c r="AK93" s="39"/>
      <c r="AL93" s="39"/>
    </row>
    <row r="94" spans="1:38" s="40" customFormat="1" ht="18.75">
      <c r="A94" s="51"/>
      <c r="B94" s="44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139"/>
      <c r="Q94" s="52"/>
      <c r="R94" s="46"/>
      <c r="S94" s="45"/>
      <c r="T94" s="46"/>
      <c r="AJ94" s="53"/>
      <c r="AK94" s="53"/>
      <c r="AL94" s="53"/>
    </row>
    <row r="95" spans="1:38">
      <c r="A95" s="11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1"/>
      <c r="Q95" s="31"/>
      <c r="R95" s="31"/>
      <c r="S95" s="31"/>
      <c r="T95" s="30"/>
      <c r="AJ95" s="39"/>
      <c r="AK95" s="39"/>
      <c r="AL95" s="39"/>
    </row>
    <row r="96" spans="1:38">
      <c r="A96" s="11"/>
      <c r="B96" s="11"/>
      <c r="C96" s="11"/>
      <c r="D96" s="11"/>
      <c r="E96" s="11"/>
      <c r="F96" s="11"/>
      <c r="G96" s="11"/>
      <c r="H96" s="11"/>
      <c r="I96" s="29"/>
      <c r="J96" s="30"/>
      <c r="K96" s="30"/>
      <c r="L96" s="30"/>
      <c r="M96" s="30"/>
      <c r="N96" s="30"/>
      <c r="O96" s="30"/>
      <c r="P96" s="30"/>
      <c r="Q96" s="30"/>
      <c r="R96" s="31"/>
      <c r="S96" s="31"/>
      <c r="T96" s="30"/>
    </row>
  </sheetData>
  <mergeCells count="90">
    <mergeCell ref="A5:T5"/>
    <mergeCell ref="A2:H4"/>
    <mergeCell ref="I2:I4"/>
    <mergeCell ref="J2:N2"/>
    <mergeCell ref="O2:Q2"/>
    <mergeCell ref="R2:R3"/>
    <mergeCell ref="S2:S3"/>
    <mergeCell ref="T2:T3"/>
    <mergeCell ref="G88:H88"/>
    <mergeCell ref="A33:H33"/>
    <mergeCell ref="A34:T34"/>
    <mergeCell ref="A43:H43"/>
    <mergeCell ref="A37:H37"/>
    <mergeCell ref="A36:H36"/>
    <mergeCell ref="A85:T85"/>
    <mergeCell ref="A82:H82"/>
    <mergeCell ref="A81:H81"/>
    <mergeCell ref="A50:H50"/>
    <mergeCell ref="A45:H45"/>
    <mergeCell ref="A6:H6"/>
    <mergeCell ref="A7:H7"/>
    <mergeCell ref="A8:H8"/>
    <mergeCell ref="A9:H9"/>
    <mergeCell ref="A10:H10"/>
    <mergeCell ref="A12:H12"/>
    <mergeCell ref="A13:H13"/>
    <mergeCell ref="A11:T11"/>
    <mergeCell ref="A20:H20"/>
    <mergeCell ref="A25:H25"/>
    <mergeCell ref="A26:H26"/>
    <mergeCell ref="A27:H27"/>
    <mergeCell ref="A55:H55"/>
    <mergeCell ref="A54:H54"/>
    <mergeCell ref="A53:H53"/>
    <mergeCell ref="A52:H52"/>
    <mergeCell ref="A51:H51"/>
    <mergeCell ref="A83:H83"/>
    <mergeCell ref="A1:T1"/>
    <mergeCell ref="A49:H49"/>
    <mergeCell ref="A48:H48"/>
    <mergeCell ref="A31:H31"/>
    <mergeCell ref="A21:H21"/>
    <mergeCell ref="A14:H14"/>
    <mergeCell ref="A15:H15"/>
    <mergeCell ref="A16:H16"/>
    <mergeCell ref="A17:H17"/>
    <mergeCell ref="A30:H30"/>
    <mergeCell ref="A22:H22"/>
    <mergeCell ref="A23:H23"/>
    <mergeCell ref="J3:Q3"/>
    <mergeCell ref="A18:H18"/>
    <mergeCell ref="A19:H19"/>
    <mergeCell ref="A24:H24"/>
    <mergeCell ref="A35:H35"/>
    <mergeCell ref="A32:H32"/>
    <mergeCell ref="A47:T47"/>
    <mergeCell ref="A28:H28"/>
    <mergeCell ref="A41:H41"/>
    <mergeCell ref="A44:H44"/>
    <mergeCell ref="A46:H46"/>
    <mergeCell ref="A42:H42"/>
    <mergeCell ref="A29:H29"/>
    <mergeCell ref="A40:H40"/>
    <mergeCell ref="A39:H39"/>
    <mergeCell ref="A38:H38"/>
    <mergeCell ref="A62:H62"/>
    <mergeCell ref="A73:H73"/>
    <mergeCell ref="A61:H61"/>
    <mergeCell ref="A57:H57"/>
    <mergeCell ref="A56:H56"/>
    <mergeCell ref="A68:H68"/>
    <mergeCell ref="A67:H67"/>
    <mergeCell ref="A66:H66"/>
    <mergeCell ref="A65:H65"/>
    <mergeCell ref="A64:H64"/>
    <mergeCell ref="A63:H63"/>
    <mergeCell ref="A60:H60"/>
    <mergeCell ref="A59:H59"/>
    <mergeCell ref="A58:H58"/>
    <mergeCell ref="A80:H80"/>
    <mergeCell ref="A72:H72"/>
    <mergeCell ref="A71:H71"/>
    <mergeCell ref="A70:H70"/>
    <mergeCell ref="A69:H69"/>
    <mergeCell ref="A78:H78"/>
    <mergeCell ref="A77:H77"/>
    <mergeCell ref="A76:H76"/>
    <mergeCell ref="A75:H75"/>
    <mergeCell ref="A74:H74"/>
    <mergeCell ref="A79:T79"/>
  </mergeCells>
  <pageMargins left="0.82677165354330717" right="0.23622047244094491" top="0.35433070866141736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Стационар</vt:lpstr>
      <vt:lpstr>стационар сопр</vt:lpstr>
      <vt:lpstr>полустационар сопр</vt:lpstr>
      <vt:lpstr>полустационар</vt:lpstr>
      <vt:lpstr>'полустационар сопр'!Область_печати</vt:lpstr>
      <vt:lpstr>'стационар сопр'!Область_печати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2023-10-09T08:13:42Z</dcterms:modified>
</cp:coreProperties>
</file>